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705" tabRatio="695" activeTab="6"/>
  </bookViews>
  <sheets>
    <sheet name="48. kör sorsolás" sheetId="1" r:id="rId1"/>
    <sheet name="Elérhetőségek" sheetId="2" r:id="rId2"/>
    <sheet name="Versenykiírás" sheetId="3" r:id="rId3"/>
    <sheet name="A liga" sheetId="4" r:id="rId4"/>
    <sheet name="B liga" sheetId="5" r:id="rId5"/>
    <sheet name="C liga" sheetId="6" r:id="rId6"/>
    <sheet name="D liga" sheetId="7" r:id="rId7"/>
    <sheet name="E liga" sheetId="8" r:id="rId8"/>
    <sheet name="F liga" sheetId="9" r:id="rId9"/>
    <sheet name="G liga" sheetId="10" state="hidden" r:id="rId10"/>
    <sheet name="H liga" sheetId="11" state="hidden" r:id="rId11"/>
    <sheet name="Női liga" sheetId="12" state="hidden" r:id="rId12"/>
  </sheets>
  <definedNames>
    <definedName name="_xlnm._FilterDatabase" localSheetId="1" hidden="1">'Elérhetőségek'!$A$1:$H$136</definedName>
    <definedName name="_xlfn.AGGREGATE" hidden="1">#NAME?</definedName>
    <definedName name="eredmeny">'48. kör sorsolás'!$I$3:$I$11</definedName>
    <definedName name="nevezettek">'Elérhetőségek'!$A$1:$D$162</definedName>
  </definedNames>
  <calcPr fullCalcOnLoad="1"/>
</workbook>
</file>

<file path=xl/sharedStrings.xml><?xml version="1.0" encoding="utf-8"?>
<sst xmlns="http://schemas.openxmlformats.org/spreadsheetml/2006/main" count="504" uniqueCount="200">
  <si>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</si>
  <si>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</si>
  <si>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</si>
  <si>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</si>
  <si>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</si>
  <si>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</si>
  <si>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</si>
  <si>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</si>
  <si>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</si>
  <si>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</si>
  <si>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</si>
  <si>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</si>
  <si>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</si>
  <si>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</si>
  <si>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</si>
  <si>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</si>
  <si>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</si>
  <si>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</si>
  <si>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</si>
  <si>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</si>
  <si>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</si>
  <si>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</si>
  <si>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</si>
  <si>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</si>
  <si>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</si>
  <si>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</si>
  <si>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</si>
  <si>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</si>
  <si>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</si>
  <si>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</si>
  <si>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</si>
  <si>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</si>
  <si>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</si>
  <si>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</si>
  <si>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</si>
  <si>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</si>
  <si>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</si>
  <si>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</si>
  <si>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</si>
  <si>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</si>
  <si>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</si>
  <si>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</si>
  <si>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</si>
  <si>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</si>
  <si>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</si>
  <si>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</si>
  <si>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</si>
  <si>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</si>
  <si>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</si>
  <si>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</si>
  <si>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</si>
  <si>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</si>
  <si>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</si>
  <si>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</si>
  <si>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</si>
  <si>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</si>
  <si>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</si>
  <si>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</si>
  <si>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</si>
  <si>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</si>
  <si>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</si>
  <si>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</si>
  <si>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</si>
  <si>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</si>
  <si>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</si>
  <si>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</si>
  <si>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</si>
  <si>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</si>
  <si>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</si>
  <si>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</si>
  <si>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</si>
  <si>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</si>
  <si>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</si>
  <si>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</si>
  <si>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</si>
  <si>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</si>
  <si>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</si>
  <si>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</si>
  <si>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</si>
  <si>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</si>
  <si>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</si>
  <si>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</si>
  <si>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</si>
  <si>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</si>
  <si>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</si>
  <si>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</si>
  <si>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</si>
  <si>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</si>
  <si>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</si>
  <si>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</si>
  <si>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</si>
  <si>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</si>
  <si>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</si>
  <si>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</si>
  <si>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</si>
  <si>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</si>
  <si>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</si>
  <si>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</si>
  <si>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</si>
  <si>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</si>
  <si>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</si>
  <si>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</si>
  <si>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</si>
  <si>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</si>
  <si>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</si>
  <si>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</si>
  <si>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</si>
  <si>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</si>
  <si>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</si>
  <si>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</si>
  <si>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</si>
  <si>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</si>
  <si>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</si>
  <si>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</si>
  <si>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</si>
  <si>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</si>
  <si>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</si>
  <si>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</si>
  <si>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</si>
  <si>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</si>
  <si>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</si>
  <si>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</si>
  <si>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Tibor Z. Petényi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</si>
  <si>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</si>
  <si>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</si>
  <si>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</si>
  <si>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</si>
  <si>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</si>
  <si>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</si>
  <si>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</si>
  <si>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</si>
  <si>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</si>
  <si>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</si>
  <si>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</si>
  <si>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</si>
  <si>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</si>
  <si>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</si>
  <si>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</si>
  <si>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</si>
  <si>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</si>
  <si>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</si>
  <si>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</si>
  <si>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</si>
  <si>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</si>
  <si>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</si>
  <si>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</si>
  <si>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</si>
  <si>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</si>
  <si>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</si>
  <si>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</si>
  <si>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</si>
  <si>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</si>
  <si>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</si>
  <si>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</si>
  <si>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</si>
  <si>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</si>
  <si>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</si>
  <si>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</si>
  <si>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</si>
  <si>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</si>
  <si>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</si>
  <si>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</si>
  <si>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</si>
  <si>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</si>
  <si>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</si>
  <si>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Kiszállt</t>
  </si>
  <si>
    <t>C42</t>
  </si>
  <si>
    <t>E42</t>
  </si>
  <si>
    <t>A43</t>
  </si>
  <si>
    <t>C43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</si>
  <si>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</si>
  <si>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</si>
  <si>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</si>
  <si>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</si>
  <si>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</si>
  <si>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</si>
  <si>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</si>
  <si>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</si>
  <si>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</si>
  <si>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</si>
  <si>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</si>
  <si>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F45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</si>
  <si>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</si>
  <si>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</si>
  <si>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</si>
  <si>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</si>
  <si>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</si>
  <si>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</si>
  <si>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</si>
  <si>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</si>
  <si>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</si>
  <si>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</si>
  <si>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BUDAPEST SQUASH LIGA 48. KÖR</t>
  </si>
  <si>
    <t>INDULÁS: 2017. október 9.</t>
  </si>
  <si>
    <t>BEFEJEZÉS: 2018. január 1.</t>
  </si>
  <si>
    <t>B47</t>
  </si>
  <si>
    <t>Hambalkó Márk</t>
  </si>
  <si>
    <t>F47</t>
  </si>
  <si>
    <t>E47</t>
  </si>
  <si>
    <t>Farkas Zoltán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</si>
</sst>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[$-40E]yyyy\.\ mmmm\ d\.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20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60"/>
      <name val="Calibri"/>
      <family val="0"/>
    </font>
    <font>
      <b/>
      <u val="single"/>
      <sz val="12"/>
      <color indexed="8"/>
      <name val="Calibri"/>
      <family val="0"/>
    </font>
    <font>
      <sz val="12"/>
      <color indexed="6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56" applyFont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5" fillId="8" borderId="10" xfId="56" applyFont="1" applyFill="1" applyBorder="1" applyAlignment="1" applyProtection="1">
      <alignment horizontal="center" vertical="center"/>
      <protection locked="0"/>
    </xf>
    <xf numFmtId="0" fontId="5" fillId="8" borderId="10" xfId="56" applyFont="1" applyFill="1" applyBorder="1" applyAlignment="1" applyProtection="1">
      <alignment vertical="center"/>
      <protection locked="0"/>
    </xf>
    <xf numFmtId="0" fontId="26" fillId="8" borderId="10" xfId="56" applyFont="1" applyFill="1" applyBorder="1" applyAlignment="1" applyProtection="1">
      <alignment horizontal="center" vertical="center"/>
      <protection locked="0"/>
    </xf>
    <xf numFmtId="0" fontId="5" fillId="8" borderId="10" xfId="56" applyFont="1" applyFill="1" applyBorder="1" applyAlignment="1" applyProtection="1">
      <alignment horizontal="left" vertical="center"/>
      <protection locked="0"/>
    </xf>
    <xf numFmtId="0" fontId="26" fillId="0" borderId="0" xfId="56" applyFont="1" applyAlignment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NumberFormat="1" applyAlignment="1">
      <alignment/>
    </xf>
    <xf numFmtId="0" fontId="5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" fillId="8" borderId="10" xfId="56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56" fillId="0" borderId="0" xfId="0" applyFont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center" vertical="center"/>
    </xf>
    <xf numFmtId="1" fontId="57" fillId="0" borderId="18" xfId="0" applyNumberFormat="1" applyFont="1" applyBorder="1" applyAlignment="1">
      <alignment horizontal="center" vertical="center"/>
    </xf>
    <xf numFmtId="1" fontId="57" fillId="0" borderId="19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 vertical="center"/>
    </xf>
    <xf numFmtId="1" fontId="57" fillId="0" borderId="13" xfId="0" applyNumberFormat="1" applyFont="1" applyBorder="1" applyAlignment="1">
      <alignment horizontal="center" vertical="center"/>
    </xf>
    <xf numFmtId="1" fontId="57" fillId="0" borderId="20" xfId="0" applyNumberFormat="1" applyFont="1" applyBorder="1" applyAlignment="1">
      <alignment horizontal="center" vertical="center"/>
    </xf>
    <xf numFmtId="1" fontId="57" fillId="0" borderId="21" xfId="0" applyNumberFormat="1" applyFont="1" applyBorder="1" applyAlignment="1">
      <alignment horizontal="center" vertical="center"/>
    </xf>
    <xf numFmtId="1" fontId="57" fillId="0" borderId="22" xfId="0" applyNumberFormat="1" applyFont="1" applyBorder="1" applyAlignment="1">
      <alignment horizontal="center" vertical="center"/>
    </xf>
    <xf numFmtId="0" fontId="57" fillId="10" borderId="17" xfId="0" applyFont="1" applyFill="1" applyBorder="1" applyAlignment="1">
      <alignment horizontal="center" vertical="center" wrapText="1"/>
    </xf>
    <xf numFmtId="0" fontId="57" fillId="10" borderId="18" xfId="0" applyFont="1" applyFill="1" applyBorder="1" applyAlignment="1">
      <alignment horizontal="center" vertical="center" wrapText="1"/>
    </xf>
    <xf numFmtId="0" fontId="57" fillId="10" borderId="19" xfId="0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57" fillId="10" borderId="12" xfId="0" applyFont="1" applyFill="1" applyBorder="1" applyAlignment="1">
      <alignment horizontal="center" vertical="center" wrapText="1"/>
    </xf>
    <xf numFmtId="0" fontId="57" fillId="10" borderId="13" xfId="0" applyFont="1" applyFill="1" applyBorder="1" applyAlignment="1">
      <alignment horizontal="center" vertical="center" wrapText="1"/>
    </xf>
    <xf numFmtId="0" fontId="57" fillId="10" borderId="20" xfId="0" applyFont="1" applyFill="1" applyBorder="1" applyAlignment="1">
      <alignment horizontal="center" vertical="center" wrapText="1"/>
    </xf>
    <xf numFmtId="0" fontId="57" fillId="10" borderId="21" xfId="0" applyFont="1" applyFill="1" applyBorder="1" applyAlignment="1">
      <alignment horizontal="center" vertical="center" wrapText="1"/>
    </xf>
    <xf numFmtId="0" fontId="57" fillId="10" borderId="22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1" fontId="51" fillId="9" borderId="23" xfId="0" applyNumberFormat="1" applyFont="1" applyFill="1" applyBorder="1" applyAlignment="1">
      <alignment horizontal="center" vertical="center"/>
    </xf>
    <xf numFmtId="1" fontId="51" fillId="9" borderId="24" xfId="0" applyNumberFormat="1" applyFont="1" applyFill="1" applyBorder="1" applyAlignment="1">
      <alignment horizontal="center" vertical="center"/>
    </xf>
    <xf numFmtId="1" fontId="51" fillId="9" borderId="25" xfId="0" applyNumberFormat="1" applyFont="1" applyFill="1" applyBorder="1" applyAlignment="1">
      <alignment horizontal="center" vertical="center"/>
    </xf>
    <xf numFmtId="1" fontId="51" fillId="8" borderId="23" xfId="0" applyNumberFormat="1" applyFont="1" applyFill="1" applyBorder="1" applyAlignment="1">
      <alignment horizontal="center" vertical="center"/>
    </xf>
    <xf numFmtId="1" fontId="51" fillId="8" borderId="24" xfId="0" applyNumberFormat="1" applyFont="1" applyFill="1" applyBorder="1" applyAlignment="1">
      <alignment horizontal="center" vertical="center"/>
    </xf>
    <xf numFmtId="1" fontId="51" fillId="8" borderId="25" xfId="0" applyNumberFormat="1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51" fillId="9" borderId="24" xfId="0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center" vertical="center" wrapText="1"/>
    </xf>
    <xf numFmtId="0" fontId="51" fillId="8" borderId="23" xfId="0" applyFont="1" applyFill="1" applyBorder="1" applyAlignment="1">
      <alignment horizontal="center" vertical="center" wrapText="1"/>
    </xf>
    <xf numFmtId="0" fontId="51" fillId="8" borderId="24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2"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ont>
        <color theme="0"/>
      </font>
      <border/>
    </dxf>
    <dxf>
      <font>
        <color theme="0"/>
      </font>
      <fill>
        <patternFill>
          <bgColor theme="5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190500</xdr:rowOff>
    </xdr:from>
    <xdr:ext cx="9105900" cy="6105525"/>
    <xdr:sp>
      <xdr:nvSpPr>
        <xdr:cNvPr id="1" name="Szövegdoboz 1"/>
        <xdr:cNvSpPr txBox="1">
          <a:spLocks noChangeArrowheads="1"/>
        </xdr:cNvSpPr>
      </xdr:nvSpPr>
      <xdr:spPr>
        <a:xfrm>
          <a:off x="295275" y="190500"/>
          <a:ext cx="9105900" cy="61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BUDAPEST SQUASH LIGA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VERSENYKIÍRÁS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 forduló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liga célja: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Élénkíteni a squash életet és elősegíteni a squash partnerkeresést a City Squash Clubban. Folyamatos versenyzési lehetőség „profi” és amatőr játékosoknak egyaránt.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Nevezés a csatlakozóknak: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Személyesen vagy e-mailben (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squashtech@t-online.hu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www.squashtech.hu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verseny fordulójának kezdete: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2017. október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9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befejezés: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2018. január 1.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Kategóriák: Női és Férfi, korosztálytól független. Nők indulhatnak a férfi kategóriában is.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Lebonyolítás: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1. fordulóra érkezett nevezések alapján mindenkit besoroltunk egy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-9 fős ligába. (A,B,C,D  stb.). A ligán belül körmérkőzést játszanak a csoporttagok. A csoportok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helyezettjei feljutnak az erőseb csoportba, utolsó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helyezett kiesik a gyengébbe.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
A számolás a WSF szabályai szerint, minden labdamenet pontot ér és 11 pontig tart egy szett. 10-10 után két pont különbséggel lehet nyerni.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mérkőzés öt lejátszott szettből áll.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rendezőség sem pályát, sem bírót, sem labdát nem biztosít! A mérkőzéseket a City Squash Clubban kell lejátszani! Az eredményeket hetente frissítjük a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www.squashtech.hu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honlapon.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Díjazás: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csoport győzteseket jutalmazzuk minden körben.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Pontozás: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Győzelemért 5 pont,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vereségért 2/3 szett aránynál 3 pont, 1/4 szett aránynál 2 pont, 0/5 szett aránynál 1 pont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játék nélkül 0 pont jár.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Bővebb információ, jelentkezés: Böhm Gabriella (20/9831-444)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MINDENKIT NAGY SZERETETTEL VÁRUNK!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9550"/>
          <a:ext cx="2867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3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57421875" style="14" customWidth="1"/>
    <col min="2" max="2" width="24.8515625" style="14" customWidth="1"/>
    <col min="3" max="3" width="23.8515625" style="14" customWidth="1"/>
    <col min="4" max="4" width="24.00390625" style="14" customWidth="1"/>
    <col min="5" max="5" width="26.00390625" style="14" customWidth="1"/>
    <col min="6" max="6" width="3.00390625" style="14" bestFit="1" customWidth="1"/>
    <col min="7" max="8" width="9.140625" style="14" customWidth="1"/>
    <col min="9" max="9" width="6.00390625" style="14" hidden="1" customWidth="1"/>
    <col min="10" max="16384" width="9.140625" style="14" customWidth="1"/>
  </cols>
  <sheetData>
    <row r="2" ht="26.25">
      <c r="C2" s="15" t="s">
        <v>192</v>
      </c>
    </row>
    <row r="4" spans="2:15" ht="15">
      <c r="B4" s="16" t="s">
        <v>0</v>
      </c>
      <c r="C4" s="16" t="s">
        <v>1</v>
      </c>
      <c r="D4" s="16" t="s">
        <v>3</v>
      </c>
      <c r="E4" s="16" t="s">
        <v>2</v>
      </c>
      <c r="I4" s="37" t="s">
        <v>145</v>
      </c>
      <c r="L4" s="20"/>
      <c r="M4" s="20"/>
      <c r="N4" s="20"/>
      <c r="O4" s="20"/>
    </row>
    <row r="5" spans="2:15" ht="15">
      <c r="B5" s="17" t="s">
        <v>49</v>
      </c>
      <c r="C5" s="17" t="s">
        <v>49</v>
      </c>
      <c r="D5" s="17" t="s">
        <v>49</v>
      </c>
      <c r="E5" s="17" t="s">
        <v>49</v>
      </c>
      <c r="I5" s="37" t="s">
        <v>149</v>
      </c>
      <c r="L5" s="20"/>
      <c r="M5" s="20"/>
      <c r="N5" s="20"/>
      <c r="O5" s="20"/>
    </row>
    <row r="6" spans="1:15" ht="15">
      <c r="A6" s="14">
        <v>1</v>
      </c>
      <c r="B6" s="40" t="str">
        <f aca="true" t="shared" si="0" ref="B6:E14">VLOOKUP(CONCATENATE(LEFT(B$4,1),ROW()-5),nevezettek,3,FALSE)</f>
        <v>Dávid Viktor</v>
      </c>
      <c r="C6" s="40" t="str">
        <f t="shared" si="0"/>
        <v>Degre András</v>
      </c>
      <c r="D6" s="40" t="str">
        <f t="shared" si="0"/>
        <v>Anders Tamás</v>
      </c>
      <c r="E6" s="40" t="str">
        <f t="shared" si="0"/>
        <v>Drozsnyik Dávid</v>
      </c>
      <c r="F6" s="16">
        <v>1</v>
      </c>
      <c r="I6" s="37" t="s">
        <v>78</v>
      </c>
      <c r="L6" s="20"/>
      <c r="M6" s="20"/>
      <c r="N6" s="20"/>
      <c r="O6" s="20"/>
    </row>
    <row r="7" spans="1:15" ht="15">
      <c r="A7" s="14">
        <v>2</v>
      </c>
      <c r="B7" s="40" t="str">
        <f t="shared" si="0"/>
        <v>Gál Péter</v>
      </c>
      <c r="C7" s="40" t="str">
        <f t="shared" si="0"/>
        <v>File Szabolcs</v>
      </c>
      <c r="D7" s="40" t="str">
        <f t="shared" si="0"/>
        <v>Csörgő Norbert</v>
      </c>
      <c r="E7" s="40" t="str">
        <f t="shared" si="0"/>
        <v>Erdei Gábor</v>
      </c>
      <c r="F7" s="16">
        <v>2</v>
      </c>
      <c r="I7" s="37" t="s">
        <v>79</v>
      </c>
      <c r="L7" s="20"/>
      <c r="M7" s="20"/>
      <c r="N7" s="20"/>
      <c r="O7" s="20"/>
    </row>
    <row r="8" spans="1:15" ht="15">
      <c r="A8" s="14">
        <v>3</v>
      </c>
      <c r="B8" s="40" t="str">
        <f t="shared" si="0"/>
        <v>Nemes Márton</v>
      </c>
      <c r="C8" s="40" t="str">
        <f t="shared" si="0"/>
        <v>Greguss Csaba</v>
      </c>
      <c r="D8" s="40" t="str">
        <f t="shared" si="0"/>
        <v>Lipcsei Árpád</v>
      </c>
      <c r="E8" s="40" t="str">
        <f t="shared" si="0"/>
        <v>Francois Noble</v>
      </c>
      <c r="F8" s="16">
        <v>3</v>
      </c>
      <c r="I8" s="37" t="s">
        <v>150</v>
      </c>
      <c r="L8" s="20"/>
      <c r="M8" s="20"/>
      <c r="N8" s="20"/>
      <c r="O8" s="20"/>
    </row>
    <row r="9" spans="1:15" ht="15">
      <c r="A9" s="14">
        <v>4</v>
      </c>
      <c r="B9" s="40" t="str">
        <f t="shared" si="0"/>
        <v>Németh Szabolcs</v>
      </c>
      <c r="C9" s="40" t="str">
        <f t="shared" si="0"/>
        <v>Kincses Bence</v>
      </c>
      <c r="D9" s="40" t="str">
        <f t="shared" si="0"/>
        <v>Takács Zsolt</v>
      </c>
      <c r="E9" s="40" t="str">
        <f t="shared" si="0"/>
        <v>Herédi Zsolt</v>
      </c>
      <c r="F9" s="16">
        <v>4</v>
      </c>
      <c r="I9" s="37" t="s">
        <v>146</v>
      </c>
      <c r="L9" s="20"/>
      <c r="M9" s="20"/>
      <c r="N9" s="20"/>
      <c r="O9" s="20"/>
    </row>
    <row r="10" spans="1:15" ht="15">
      <c r="A10" s="14">
        <v>5</v>
      </c>
      <c r="B10" s="40" t="str">
        <f>VLOOKUP(CONCATENATE(LEFT(B$4,1),ROW()-5),nevezettek,3,FALSE)</f>
        <v>Soós Gábor</v>
      </c>
      <c r="C10" s="40" t="str">
        <f t="shared" si="0"/>
        <v>Kovács Balázs</v>
      </c>
      <c r="D10" s="40" t="str">
        <f t="shared" si="0"/>
        <v>Theisz János</v>
      </c>
      <c r="E10" s="40" t="str">
        <f t="shared" si="0"/>
        <v>Katona Mátyás</v>
      </c>
      <c r="F10" s="16">
        <v>5</v>
      </c>
      <c r="I10" s="37" t="s">
        <v>147</v>
      </c>
      <c r="L10" s="20"/>
      <c r="M10" s="20"/>
      <c r="N10" s="20"/>
      <c r="O10" s="20"/>
    </row>
    <row r="11" spans="1:15" ht="15">
      <c r="A11" s="14">
        <v>6</v>
      </c>
      <c r="B11" s="40" t="str">
        <f t="shared" si="0"/>
        <v>Svendor Emil</v>
      </c>
      <c r="C11" s="40" t="str">
        <f t="shared" si="0"/>
        <v>Tasnádi Attila</v>
      </c>
      <c r="D11" s="40" t="str">
        <f t="shared" si="0"/>
        <v>Varga Balázs</v>
      </c>
      <c r="E11" s="40" t="str">
        <f t="shared" si="0"/>
        <v>Őrhidi Mátyás</v>
      </c>
      <c r="F11" s="16">
        <v>6</v>
      </c>
      <c r="I11" s="37" t="s">
        <v>148</v>
      </c>
      <c r="L11" s="20"/>
      <c r="M11" s="20"/>
      <c r="N11" s="20"/>
      <c r="O11" s="20"/>
    </row>
    <row r="12" spans="1:15" ht="15">
      <c r="A12" s="14">
        <v>7</v>
      </c>
      <c r="B12" s="40" t="str">
        <f t="shared" si="0"/>
        <v>Szalántzy Kolos</v>
      </c>
      <c r="C12" s="40" t="str">
        <f t="shared" si="0"/>
        <v>Vajda Bertalan</v>
      </c>
      <c r="D12" s="40" t="str">
        <f t="shared" si="0"/>
        <v>Vibostyok Sándor</v>
      </c>
      <c r="E12" s="40" t="str">
        <f t="shared" si="0"/>
        <v>Sarkadi-Nagy András</v>
      </c>
      <c r="F12" s="16">
        <v>7</v>
      </c>
      <c r="L12" s="20"/>
      <c r="M12" s="20"/>
      <c r="N12" s="20"/>
      <c r="O12" s="20"/>
    </row>
    <row r="13" spans="1:15" ht="15">
      <c r="A13" s="14">
        <v>8</v>
      </c>
      <c r="B13" s="40" t="str">
        <f t="shared" si="0"/>
        <v>Tóth Balázs</v>
      </c>
      <c r="C13" s="39"/>
      <c r="D13" s="40" t="str">
        <f t="shared" si="0"/>
        <v>Zovát Csaba</v>
      </c>
      <c r="E13" s="40" t="str">
        <f t="shared" si="0"/>
        <v>T. Szabó Gábor</v>
      </c>
      <c r="F13" s="16">
        <v>8</v>
      </c>
      <c r="L13" s="20"/>
      <c r="M13" s="20"/>
      <c r="N13" s="20"/>
      <c r="O13" s="20"/>
    </row>
    <row r="14" spans="1:15" ht="15">
      <c r="A14" s="38">
        <v>9</v>
      </c>
      <c r="B14" s="40" t="str">
        <f t="shared" si="0"/>
        <v>Wiandt András</v>
      </c>
      <c r="C14" s="39"/>
      <c r="D14" s="39"/>
      <c r="E14" s="39"/>
      <c r="F14" s="16">
        <v>9</v>
      </c>
      <c r="L14" s="20"/>
      <c r="M14" s="20"/>
      <c r="N14" s="20"/>
      <c r="O14" s="20"/>
    </row>
    <row r="15" spans="2:15" ht="15">
      <c r="B15" s="20"/>
      <c r="C15" s="18"/>
      <c r="D15" s="18"/>
      <c r="E15" s="18"/>
      <c r="F15" s="18"/>
      <c r="L15" s="20"/>
      <c r="M15" s="20"/>
      <c r="N15" s="20"/>
      <c r="O15" s="20"/>
    </row>
    <row r="16" spans="2:15" ht="15">
      <c r="B16" s="29" t="s">
        <v>4</v>
      </c>
      <c r="C16" s="18" t="s">
        <v>5</v>
      </c>
      <c r="D16" s="39"/>
      <c r="E16" s="39"/>
      <c r="L16" s="20"/>
      <c r="M16" s="20"/>
      <c r="N16" s="20"/>
      <c r="O16" s="20"/>
    </row>
    <row r="17" spans="2:15" ht="15">
      <c r="B17" s="30" t="s">
        <v>49</v>
      </c>
      <c r="C17" s="30" t="s">
        <v>49</v>
      </c>
      <c r="D17" s="39"/>
      <c r="E17" s="39"/>
      <c r="L17" s="20"/>
      <c r="M17" s="20"/>
      <c r="N17" s="20"/>
      <c r="O17" s="20"/>
    </row>
    <row r="18" spans="1:15" ht="15">
      <c r="A18" s="14">
        <v>1</v>
      </c>
      <c r="B18" s="40" t="str">
        <f aca="true" t="shared" si="1" ref="B18:C26">VLOOKUP(CONCATENATE(LEFT(B$16,1),ROW()-17),nevezettek,3,FALSE)</f>
        <v>Balikó Tamás</v>
      </c>
      <c r="C18" s="40" t="str">
        <f t="shared" si="1"/>
        <v>Farkas Zoltán</v>
      </c>
      <c r="D18" s="39"/>
      <c r="E18" s="42"/>
      <c r="F18" s="16">
        <v>1</v>
      </c>
      <c r="L18" s="20"/>
      <c r="M18" s="20"/>
      <c r="N18" s="20"/>
      <c r="O18" s="20"/>
    </row>
    <row r="19" spans="1:15" ht="15">
      <c r="A19" s="14">
        <v>2</v>
      </c>
      <c r="B19" s="40" t="str">
        <f t="shared" si="1"/>
        <v>Bánfalvi Zsolt</v>
      </c>
      <c r="C19" s="40" t="str">
        <f t="shared" si="1"/>
        <v>Fáth Ádám</v>
      </c>
      <c r="D19" s="39"/>
      <c r="E19" s="42"/>
      <c r="F19" s="16">
        <v>2</v>
      </c>
      <c r="L19" s="20"/>
      <c r="M19" s="20"/>
      <c r="N19" s="20"/>
      <c r="O19" s="20"/>
    </row>
    <row r="20" spans="1:15" ht="15">
      <c r="A20" s="14">
        <v>3</v>
      </c>
      <c r="B20" s="40" t="str">
        <f t="shared" si="1"/>
        <v>Dörnyei István</v>
      </c>
      <c r="C20" s="40" t="str">
        <f t="shared" si="1"/>
        <v>Hambalkó Márk</v>
      </c>
      <c r="D20" s="39"/>
      <c r="E20" s="42"/>
      <c r="F20" s="16">
        <v>3</v>
      </c>
      <c r="L20" s="20"/>
      <c r="M20" s="20"/>
      <c r="N20" s="20"/>
      <c r="O20" s="20"/>
    </row>
    <row r="21" spans="1:15" ht="15">
      <c r="A21" s="14">
        <v>4</v>
      </c>
      <c r="B21" s="40" t="str">
        <f t="shared" si="1"/>
        <v>Fehér László</v>
      </c>
      <c r="C21" s="40" t="str">
        <f t="shared" si="1"/>
        <v>Hartmann Csaba</v>
      </c>
      <c r="D21" s="39"/>
      <c r="E21" s="42"/>
      <c r="F21" s="16">
        <v>4</v>
      </c>
      <c r="L21" s="20"/>
      <c r="M21" s="20"/>
      <c r="N21" s="20"/>
      <c r="O21" s="20"/>
    </row>
    <row r="22" spans="1:15" ht="15">
      <c r="A22" s="14">
        <v>5</v>
      </c>
      <c r="B22" s="40" t="str">
        <f t="shared" si="1"/>
        <v>Kocsis Tamás</v>
      </c>
      <c r="C22" s="40" t="str">
        <f t="shared" si="1"/>
        <v>Hovanyecz András</v>
      </c>
      <c r="D22" s="39"/>
      <c r="E22" s="42"/>
      <c r="F22" s="16">
        <v>5</v>
      </c>
      <c r="L22" s="20"/>
      <c r="M22" s="20"/>
      <c r="N22" s="20"/>
      <c r="O22" s="20"/>
    </row>
    <row r="23" spans="1:15" ht="15">
      <c r="A23" s="14">
        <v>6</v>
      </c>
      <c r="B23" s="40" t="str">
        <f t="shared" si="1"/>
        <v>Potoczky András</v>
      </c>
      <c r="C23" s="40" t="str">
        <f t="shared" si="1"/>
        <v>Lajtai László</v>
      </c>
      <c r="D23" s="39"/>
      <c r="E23" s="42"/>
      <c r="F23" s="16">
        <v>6</v>
      </c>
      <c r="L23" s="20"/>
      <c r="M23" s="20"/>
      <c r="N23" s="20"/>
      <c r="O23" s="20"/>
    </row>
    <row r="24" spans="1:15" ht="15">
      <c r="A24" s="14">
        <v>7</v>
      </c>
      <c r="B24" s="40" t="str">
        <f t="shared" si="1"/>
        <v>Puskás Péter</v>
      </c>
      <c r="C24" s="40" t="str">
        <f t="shared" si="1"/>
        <v>Mihálylovics Andrej</v>
      </c>
      <c r="D24" s="39"/>
      <c r="E24" s="42"/>
      <c r="F24" s="16">
        <v>7</v>
      </c>
      <c r="L24" s="20"/>
      <c r="M24" s="20"/>
      <c r="N24" s="20"/>
      <c r="O24" s="20"/>
    </row>
    <row r="25" spans="1:6" ht="15">
      <c r="A25" s="38">
        <v>8</v>
      </c>
      <c r="B25" s="40" t="str">
        <f t="shared" si="1"/>
        <v>Szöllösi Imre</v>
      </c>
      <c r="C25" s="40" t="str">
        <f t="shared" si="1"/>
        <v>Tibor Z. Petényi</v>
      </c>
      <c r="D25" s="39"/>
      <c r="E25" s="42"/>
      <c r="F25" s="16">
        <v>8</v>
      </c>
    </row>
    <row r="26" spans="1:6" ht="15">
      <c r="A26" s="38">
        <v>9</v>
      </c>
      <c r="B26" s="39"/>
      <c r="C26" s="40" t="str">
        <f t="shared" si="1"/>
        <v>Wager György</v>
      </c>
      <c r="D26" s="39"/>
      <c r="E26" s="42"/>
      <c r="F26" s="16">
        <v>9</v>
      </c>
    </row>
    <row r="27" spans="1:6" ht="15">
      <c r="A27" s="38">
        <v>10</v>
      </c>
      <c r="B27" s="39"/>
      <c r="C27" s="38"/>
      <c r="D27" s="39"/>
      <c r="E27" s="39"/>
      <c r="F27" s="16">
        <v>10</v>
      </c>
    </row>
    <row r="28" spans="2:3" ht="15">
      <c r="B28" s="43" t="s">
        <v>193</v>
      </c>
      <c r="C28" s="38"/>
    </row>
    <row r="29" spans="2:5" ht="15">
      <c r="B29" s="43" t="s">
        <v>194</v>
      </c>
      <c r="C29" s="38"/>
      <c r="E29" s="19"/>
    </row>
    <row r="30" spans="3:5" ht="15">
      <c r="C30" s="38"/>
      <c r="E30" s="19"/>
    </row>
    <row r="31" ht="15">
      <c r="C31" s="38"/>
    </row>
    <row r="32" ht="15">
      <c r="C32" s="3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D19" sqref="D19:D21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VLOOKUP(CONCATENATE(LEFT($A$2,1),COLUMN()-1),nevezettek,3,FALSE)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G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G liga'!$A$3-1),(MAX('G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&amp;C&amp;A</oddHeader>
    <oddFooter>&amp;LPrepared by City Squash Club&amp;C&amp;F&amp;R&amp;D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VLOOKUP(CONCATENATE(LEFT($A$2,1),COLUMN()-1),nevezettek,3,FALSE)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H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H liga'!$A$3-1),(MAX('H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&amp;C&amp;A</oddHeader>
    <oddFooter>&amp;LPrepared by City Squash Club&amp;C&amp;F&amp;R&amp;D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5" width="12.140625" style="0" customWidth="1"/>
    <col min="6" max="8" width="12.140625" style="0" hidden="1" customWidth="1"/>
    <col min="9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VLOOKUP(CONCATENATE(LEFT($A$2,3),COLUMN()-1),nevezettek,3,FALSE)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80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RIGHT(CELL("filename",A1),8)</f>
        <v>Női liga</v>
      </c>
      <c r="B2" s="81"/>
      <c r="C2" s="81"/>
      <c r="D2" s="81"/>
      <c r="E2" s="81"/>
      <c r="F2" s="81"/>
      <c r="G2" s="81"/>
      <c r="H2" s="81"/>
      <c r="I2" s="81"/>
      <c r="J2" s="81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82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 hidden="1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 hidden="1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 hidden="1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 hidden="1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D4:D6"/>
    <mergeCell ref="E4:E6"/>
    <mergeCell ref="F4:F6"/>
    <mergeCell ref="G4:G6"/>
    <mergeCell ref="H4:H6"/>
    <mergeCell ref="I4:I6"/>
    <mergeCell ref="J4:J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Női liga'!$A$3-1),(MAX('Női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162"/>
  <sheetViews>
    <sheetView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22.57421875" defaultRowHeight="15"/>
  <cols>
    <col min="1" max="1" width="12.421875" style="22" bestFit="1" customWidth="1"/>
    <col min="2" max="2" width="10.7109375" style="22" bestFit="1" customWidth="1"/>
    <col min="3" max="3" width="19.421875" style="23" bestFit="1" customWidth="1"/>
    <col min="4" max="4" width="12.421875" style="28" bestFit="1" customWidth="1"/>
    <col min="5" max="7" width="4.8515625" style="22" hidden="1" customWidth="1"/>
    <col min="8" max="8" width="4.8515625" style="23" hidden="1" customWidth="1"/>
    <col min="9" max="16384" width="22.57421875" style="23" customWidth="1"/>
  </cols>
  <sheetData>
    <row r="1" spans="1:8" ht="18.75" customHeight="1">
      <c r="A1" s="21" t="s">
        <v>31</v>
      </c>
      <c r="B1" s="21" t="s">
        <v>46</v>
      </c>
      <c r="C1" s="21" t="s">
        <v>59</v>
      </c>
      <c r="D1" s="21" t="s">
        <v>151</v>
      </c>
      <c r="E1" s="22" t="s">
        <v>162</v>
      </c>
      <c r="F1" s="22" t="s">
        <v>163</v>
      </c>
      <c r="G1" s="22" t="s">
        <v>164</v>
      </c>
      <c r="H1" s="23" t="s">
        <v>165</v>
      </c>
    </row>
    <row r="2" spans="1:7" ht="18.75" customHeight="1">
      <c r="A2" s="24" t="str">
        <f aca="true" t="shared" si="0" ref="A2:A33">F2</f>
        <v>A1</v>
      </c>
      <c r="B2" s="24">
        <f aca="true" t="shared" si="1" ref="B2:B33">ROW()-1</f>
        <v>1</v>
      </c>
      <c r="C2" s="25" t="s">
        <v>120</v>
      </c>
      <c r="D2" s="26" t="s">
        <v>32</v>
      </c>
      <c r="E2" s="22">
        <f aca="true" t="shared" si="2" ref="E2:E33">IF(D2=D1,E1+1,1)</f>
        <v>1</v>
      </c>
      <c r="F2" s="22" t="str">
        <f aca="true" t="shared" si="3" ref="F2:F33">CONCATENATE(D2,E2)</f>
        <v>A1</v>
      </c>
      <c r="G2" s="22">
        <f aca="true" ca="1" t="shared" si="4" ref="G2:G33">IF(D2&lt;&gt;"F",VLOOKUP(C2,INDIRECT("'"&amp;D2&amp;" liga'!$A$1:$O$30"),15,FALSE),VLOOKUP(C2,INDIRECT("'"&amp;D2&amp;" liga'!$A$1:$P$33"),16,FALSE))</f>
        <v>6</v>
      </c>
    </row>
    <row r="3" spans="1:7" ht="18.75" customHeight="1">
      <c r="A3" s="24" t="str">
        <f t="shared" si="0"/>
        <v>A2</v>
      </c>
      <c r="B3" s="24">
        <f t="shared" si="1"/>
        <v>2</v>
      </c>
      <c r="C3" s="25" t="s">
        <v>28</v>
      </c>
      <c r="D3" s="26" t="s">
        <v>32</v>
      </c>
      <c r="E3" s="22">
        <f t="shared" si="2"/>
        <v>2</v>
      </c>
      <c r="F3" s="22" t="str">
        <f t="shared" si="3"/>
        <v>A2</v>
      </c>
      <c r="G3" s="22">
        <f ca="1" t="shared" si="4"/>
        <v>1</v>
      </c>
    </row>
    <row r="4" spans="1:7" ht="18.75" customHeight="1">
      <c r="A4" s="24" t="str">
        <f t="shared" si="0"/>
        <v>A3</v>
      </c>
      <c r="B4" s="24">
        <f t="shared" si="1"/>
        <v>3</v>
      </c>
      <c r="C4" s="25" t="s">
        <v>30</v>
      </c>
      <c r="D4" s="26" t="s">
        <v>32</v>
      </c>
      <c r="E4" s="22">
        <f t="shared" si="2"/>
        <v>3</v>
      </c>
      <c r="F4" s="22" t="str">
        <f t="shared" si="3"/>
        <v>A3</v>
      </c>
      <c r="G4" s="22">
        <f ca="1" t="shared" si="4"/>
        <v>4</v>
      </c>
    </row>
    <row r="5" spans="1:7" ht="18.75" customHeight="1">
      <c r="A5" s="24" t="str">
        <f t="shared" si="0"/>
        <v>A4</v>
      </c>
      <c r="B5" s="24">
        <f t="shared" si="1"/>
        <v>4</v>
      </c>
      <c r="C5" s="25" t="s">
        <v>9</v>
      </c>
      <c r="D5" s="26" t="s">
        <v>32</v>
      </c>
      <c r="E5" s="22">
        <f t="shared" si="2"/>
        <v>4</v>
      </c>
      <c r="F5" s="22" t="str">
        <f t="shared" si="3"/>
        <v>A4</v>
      </c>
      <c r="G5" s="22">
        <f ca="1" t="shared" si="4"/>
        <v>3</v>
      </c>
    </row>
    <row r="6" spans="1:7" ht="18.75" customHeight="1">
      <c r="A6" s="24" t="str">
        <f t="shared" si="0"/>
        <v>A5</v>
      </c>
      <c r="B6" s="24">
        <f t="shared" si="1"/>
        <v>5</v>
      </c>
      <c r="C6" s="25" t="s">
        <v>68</v>
      </c>
      <c r="D6" s="26" t="s">
        <v>32</v>
      </c>
      <c r="E6" s="22">
        <f t="shared" si="2"/>
        <v>5</v>
      </c>
      <c r="F6" s="22" t="str">
        <f t="shared" si="3"/>
        <v>A5</v>
      </c>
      <c r="G6" s="22">
        <f ca="1" t="shared" si="4"/>
        <v>5</v>
      </c>
    </row>
    <row r="7" spans="1:7" ht="18.75" customHeight="1">
      <c r="A7" s="24" t="str">
        <f t="shared" si="0"/>
        <v>A6</v>
      </c>
      <c r="B7" s="24">
        <f t="shared" si="1"/>
        <v>6</v>
      </c>
      <c r="C7" s="25" t="s">
        <v>54</v>
      </c>
      <c r="D7" s="26" t="s">
        <v>32</v>
      </c>
      <c r="E7" s="22">
        <f t="shared" si="2"/>
        <v>6</v>
      </c>
      <c r="F7" s="22" t="str">
        <f t="shared" si="3"/>
        <v>A6</v>
      </c>
      <c r="G7" s="22">
        <f ca="1" t="shared" si="4"/>
        <v>9</v>
      </c>
    </row>
    <row r="8" spans="1:7" ht="18.75" customHeight="1">
      <c r="A8" s="24" t="str">
        <f t="shared" si="0"/>
        <v>A7</v>
      </c>
      <c r="B8" s="24">
        <f t="shared" si="1"/>
        <v>7</v>
      </c>
      <c r="C8" s="25" t="s">
        <v>36</v>
      </c>
      <c r="D8" s="26" t="s">
        <v>32</v>
      </c>
      <c r="E8" s="22">
        <f t="shared" si="2"/>
        <v>7</v>
      </c>
      <c r="F8" s="22" t="str">
        <f t="shared" si="3"/>
        <v>A7</v>
      </c>
      <c r="G8" s="22">
        <f ca="1" t="shared" si="4"/>
        <v>7</v>
      </c>
    </row>
    <row r="9" spans="1:7" ht="18.75" customHeight="1">
      <c r="A9" s="24" t="str">
        <f t="shared" si="0"/>
        <v>A8</v>
      </c>
      <c r="B9" s="24">
        <f t="shared" si="1"/>
        <v>8</v>
      </c>
      <c r="C9" s="25" t="s">
        <v>71</v>
      </c>
      <c r="D9" s="26" t="s">
        <v>32</v>
      </c>
      <c r="E9" s="22">
        <f t="shared" si="2"/>
        <v>8</v>
      </c>
      <c r="F9" s="22" t="str">
        <f t="shared" si="3"/>
        <v>A8</v>
      </c>
      <c r="G9" s="22">
        <f ca="1" t="shared" si="4"/>
        <v>8</v>
      </c>
    </row>
    <row r="10" spans="1:7" ht="18.75" customHeight="1">
      <c r="A10" s="24" t="str">
        <f t="shared" si="0"/>
        <v>A9</v>
      </c>
      <c r="B10" s="24">
        <f t="shared" si="1"/>
        <v>9</v>
      </c>
      <c r="C10" s="25" t="s">
        <v>77</v>
      </c>
      <c r="D10" s="26" t="s">
        <v>32</v>
      </c>
      <c r="E10" s="22">
        <f t="shared" si="2"/>
        <v>9</v>
      </c>
      <c r="F10" s="22" t="str">
        <f t="shared" si="3"/>
        <v>A9</v>
      </c>
      <c r="G10" s="22">
        <f ca="1" t="shared" si="4"/>
        <v>2</v>
      </c>
    </row>
    <row r="11" spans="1:7" ht="18.75" customHeight="1">
      <c r="A11" s="24" t="str">
        <f t="shared" si="0"/>
        <v>B1</v>
      </c>
      <c r="B11" s="24">
        <f t="shared" si="1"/>
        <v>10</v>
      </c>
      <c r="C11" s="25" t="s">
        <v>158</v>
      </c>
      <c r="D11" s="26" t="s">
        <v>33</v>
      </c>
      <c r="E11" s="22">
        <f t="shared" si="2"/>
        <v>1</v>
      </c>
      <c r="F11" s="22" t="str">
        <f t="shared" si="3"/>
        <v>B1</v>
      </c>
      <c r="G11" s="22">
        <f ca="1" t="shared" si="4"/>
        <v>1</v>
      </c>
    </row>
    <row r="12" spans="1:7" ht="18.75" customHeight="1">
      <c r="A12" s="24" t="str">
        <f t="shared" si="0"/>
        <v>B2</v>
      </c>
      <c r="B12" s="24">
        <f t="shared" si="1"/>
        <v>11</v>
      </c>
      <c r="C12" s="25" t="s">
        <v>101</v>
      </c>
      <c r="D12" s="26" t="s">
        <v>33</v>
      </c>
      <c r="E12" s="22">
        <f t="shared" si="2"/>
        <v>2</v>
      </c>
      <c r="F12" s="22" t="str">
        <f t="shared" si="3"/>
        <v>B2</v>
      </c>
      <c r="G12" s="22">
        <f ca="1" t="shared" si="4"/>
        <v>5</v>
      </c>
    </row>
    <row r="13" spans="1:7" ht="18.75" customHeight="1">
      <c r="A13" s="24" t="str">
        <f t="shared" si="0"/>
        <v>B3</v>
      </c>
      <c r="B13" s="24">
        <f t="shared" si="1"/>
        <v>12</v>
      </c>
      <c r="C13" s="25" t="s">
        <v>47</v>
      </c>
      <c r="D13" s="26" t="s">
        <v>33</v>
      </c>
      <c r="E13" s="22">
        <f t="shared" si="2"/>
        <v>3</v>
      </c>
      <c r="F13" s="22" t="str">
        <f t="shared" si="3"/>
        <v>B3</v>
      </c>
      <c r="G13" s="22">
        <f ca="1" t="shared" si="4"/>
        <v>3</v>
      </c>
    </row>
    <row r="14" spans="1:7" ht="18.75" customHeight="1">
      <c r="A14" s="24" t="str">
        <f t="shared" si="0"/>
        <v>B4</v>
      </c>
      <c r="B14" s="24">
        <f t="shared" si="1"/>
        <v>13</v>
      </c>
      <c r="C14" s="25" t="s">
        <v>86</v>
      </c>
      <c r="D14" s="26" t="s">
        <v>33</v>
      </c>
      <c r="E14" s="22">
        <f t="shared" si="2"/>
        <v>4</v>
      </c>
      <c r="F14" s="22" t="str">
        <f t="shared" si="3"/>
        <v>B4</v>
      </c>
      <c r="G14" s="22">
        <f ca="1" t="shared" si="4"/>
        <v>6</v>
      </c>
    </row>
    <row r="15" spans="1:7" ht="18.75" customHeight="1">
      <c r="A15" s="24" t="str">
        <f t="shared" si="0"/>
        <v>B5</v>
      </c>
      <c r="B15" s="24">
        <f t="shared" si="1"/>
        <v>14</v>
      </c>
      <c r="C15" s="25" t="s">
        <v>108</v>
      </c>
      <c r="D15" s="26" t="s">
        <v>33</v>
      </c>
      <c r="E15" s="22">
        <f t="shared" si="2"/>
        <v>5</v>
      </c>
      <c r="F15" s="22" t="str">
        <f t="shared" si="3"/>
        <v>B5</v>
      </c>
      <c r="G15" s="22">
        <f ca="1" t="shared" si="4"/>
        <v>6</v>
      </c>
    </row>
    <row r="16" spans="1:7" ht="18.75" customHeight="1">
      <c r="A16" s="24" t="str">
        <f t="shared" si="0"/>
        <v>B6</v>
      </c>
      <c r="B16" s="24">
        <f t="shared" si="1"/>
        <v>15</v>
      </c>
      <c r="C16" s="25" t="s">
        <v>14</v>
      </c>
      <c r="D16" s="26" t="s">
        <v>33</v>
      </c>
      <c r="E16" s="22">
        <f t="shared" si="2"/>
        <v>6</v>
      </c>
      <c r="F16" s="22" t="str">
        <f t="shared" si="3"/>
        <v>B6</v>
      </c>
      <c r="G16" s="22">
        <f ca="1" t="shared" si="4"/>
        <v>4</v>
      </c>
    </row>
    <row r="17" spans="1:7" ht="18.75" customHeight="1">
      <c r="A17" s="24" t="str">
        <f t="shared" si="0"/>
        <v>B7</v>
      </c>
      <c r="B17" s="24">
        <f t="shared" si="1"/>
        <v>16</v>
      </c>
      <c r="C17" s="25" t="s">
        <v>177</v>
      </c>
      <c r="D17" s="26" t="s">
        <v>33</v>
      </c>
      <c r="E17" s="22">
        <f t="shared" si="2"/>
        <v>7</v>
      </c>
      <c r="F17" s="22" t="str">
        <f t="shared" si="3"/>
        <v>B7</v>
      </c>
      <c r="G17" s="22">
        <f ca="1" t="shared" si="4"/>
        <v>2</v>
      </c>
    </row>
    <row r="18" spans="1:7" ht="18.75" customHeight="1">
      <c r="A18" s="24" t="str">
        <f t="shared" si="0"/>
        <v>C1</v>
      </c>
      <c r="B18" s="24">
        <f t="shared" si="1"/>
        <v>17</v>
      </c>
      <c r="C18" s="25" t="s">
        <v>23</v>
      </c>
      <c r="D18" s="26" t="s">
        <v>37</v>
      </c>
      <c r="E18" s="22">
        <f t="shared" si="2"/>
        <v>1</v>
      </c>
      <c r="F18" s="22" t="str">
        <f t="shared" si="3"/>
        <v>C1</v>
      </c>
      <c r="G18" s="22">
        <f ca="1" t="shared" si="4"/>
        <v>7</v>
      </c>
    </row>
    <row r="19" spans="1:7" ht="18.75" customHeight="1">
      <c r="A19" s="24" t="str">
        <f t="shared" si="0"/>
        <v>C2</v>
      </c>
      <c r="B19" s="24">
        <f t="shared" si="1"/>
        <v>18</v>
      </c>
      <c r="C19" s="25" t="s">
        <v>51</v>
      </c>
      <c r="D19" s="26" t="s">
        <v>37</v>
      </c>
      <c r="E19" s="22">
        <f t="shared" si="2"/>
        <v>2</v>
      </c>
      <c r="F19" s="22" t="str">
        <f t="shared" si="3"/>
        <v>C2</v>
      </c>
      <c r="G19" s="22">
        <f ca="1" t="shared" si="4"/>
        <v>4</v>
      </c>
    </row>
    <row r="20" spans="1:8" ht="18.75" customHeight="1">
      <c r="A20" s="24" t="str">
        <f t="shared" si="0"/>
        <v>C3</v>
      </c>
      <c r="B20" s="24">
        <f t="shared" si="1"/>
        <v>19</v>
      </c>
      <c r="C20" s="25" t="s">
        <v>25</v>
      </c>
      <c r="D20" s="26" t="s">
        <v>37</v>
      </c>
      <c r="E20" s="22">
        <f t="shared" si="2"/>
        <v>3</v>
      </c>
      <c r="F20" s="22" t="str">
        <f t="shared" si="3"/>
        <v>C3</v>
      </c>
      <c r="G20" s="22">
        <f ca="1" t="shared" si="4"/>
        <v>5</v>
      </c>
      <c r="H20" s="23" t="s">
        <v>169</v>
      </c>
    </row>
    <row r="21" spans="1:7" ht="18.75" customHeight="1">
      <c r="A21" s="24" t="str">
        <f t="shared" si="0"/>
        <v>C4</v>
      </c>
      <c r="B21" s="24">
        <f t="shared" si="1"/>
        <v>20</v>
      </c>
      <c r="C21" s="27" t="s">
        <v>17</v>
      </c>
      <c r="D21" s="26" t="s">
        <v>37</v>
      </c>
      <c r="E21" s="22">
        <f t="shared" si="2"/>
        <v>4</v>
      </c>
      <c r="F21" s="22" t="str">
        <f t="shared" si="3"/>
        <v>C4</v>
      </c>
      <c r="G21" s="22">
        <f ca="1" t="shared" si="4"/>
        <v>6</v>
      </c>
    </row>
    <row r="22" spans="1:7" ht="18.75" customHeight="1">
      <c r="A22" s="24" t="str">
        <f t="shared" si="0"/>
        <v>C5</v>
      </c>
      <c r="B22" s="24">
        <f t="shared" si="1"/>
        <v>21</v>
      </c>
      <c r="C22" s="25" t="s">
        <v>57</v>
      </c>
      <c r="D22" s="26" t="s">
        <v>37</v>
      </c>
      <c r="E22" s="22">
        <f t="shared" si="2"/>
        <v>5</v>
      </c>
      <c r="F22" s="22" t="str">
        <f t="shared" si="3"/>
        <v>C5</v>
      </c>
      <c r="G22" s="22">
        <f ca="1" t="shared" si="4"/>
        <v>1</v>
      </c>
    </row>
    <row r="23" spans="1:7" ht="18.75" customHeight="1">
      <c r="A23" s="24" t="str">
        <f t="shared" si="0"/>
        <v>C6</v>
      </c>
      <c r="B23" s="24">
        <f t="shared" si="1"/>
        <v>22</v>
      </c>
      <c r="C23" s="25" t="s">
        <v>103</v>
      </c>
      <c r="D23" s="26" t="s">
        <v>37</v>
      </c>
      <c r="E23" s="22">
        <f t="shared" si="2"/>
        <v>6</v>
      </c>
      <c r="F23" s="22" t="str">
        <f t="shared" si="3"/>
        <v>C6</v>
      </c>
      <c r="G23" s="22">
        <f ca="1" t="shared" si="4"/>
        <v>3</v>
      </c>
    </row>
    <row r="24" spans="1:7" ht="18.75" customHeight="1">
      <c r="A24" s="24" t="str">
        <f t="shared" si="0"/>
        <v>C7</v>
      </c>
      <c r="B24" s="24">
        <f t="shared" si="1"/>
        <v>23</v>
      </c>
      <c r="C24" s="25" t="s">
        <v>45</v>
      </c>
      <c r="D24" s="26" t="s">
        <v>37</v>
      </c>
      <c r="E24" s="22">
        <f t="shared" si="2"/>
        <v>7</v>
      </c>
      <c r="F24" s="22" t="str">
        <f t="shared" si="3"/>
        <v>C7</v>
      </c>
      <c r="G24" s="22">
        <f ca="1" t="shared" si="4"/>
        <v>2</v>
      </c>
    </row>
    <row r="25" spans="1:7" ht="18.75" customHeight="1">
      <c r="A25" s="24" t="str">
        <f t="shared" si="0"/>
        <v>C8</v>
      </c>
      <c r="B25" s="24">
        <f t="shared" si="1"/>
        <v>24</v>
      </c>
      <c r="C25" s="25" t="s">
        <v>55</v>
      </c>
      <c r="D25" s="26" t="s">
        <v>37</v>
      </c>
      <c r="E25" s="22">
        <f t="shared" si="2"/>
        <v>8</v>
      </c>
      <c r="F25" s="22" t="str">
        <f t="shared" si="3"/>
        <v>C8</v>
      </c>
      <c r="G25" s="22">
        <f ca="1" t="shared" si="4"/>
        <v>7</v>
      </c>
    </row>
    <row r="26" spans="1:7" ht="18.75" customHeight="1">
      <c r="A26" s="24" t="str">
        <f t="shared" si="0"/>
        <v>D1</v>
      </c>
      <c r="B26" s="24">
        <f t="shared" si="1"/>
        <v>25</v>
      </c>
      <c r="C26" s="25" t="s">
        <v>128</v>
      </c>
      <c r="D26" s="26" t="s">
        <v>38</v>
      </c>
      <c r="E26" s="22">
        <f t="shared" si="2"/>
        <v>1</v>
      </c>
      <c r="F26" s="22" t="str">
        <f t="shared" si="3"/>
        <v>D1</v>
      </c>
      <c r="G26" s="22">
        <f ca="1" t="shared" si="4"/>
        <v>5</v>
      </c>
    </row>
    <row r="27" spans="1:7" ht="18.75" customHeight="1">
      <c r="A27" s="24" t="str">
        <f t="shared" si="0"/>
        <v>D2</v>
      </c>
      <c r="B27" s="24">
        <f t="shared" si="1"/>
        <v>26</v>
      </c>
      <c r="C27" s="25" t="s">
        <v>142</v>
      </c>
      <c r="D27" s="26" t="s">
        <v>38</v>
      </c>
      <c r="E27" s="22">
        <f t="shared" si="2"/>
        <v>2</v>
      </c>
      <c r="F27" s="22" t="str">
        <f t="shared" si="3"/>
        <v>D2</v>
      </c>
      <c r="G27" s="22">
        <f ca="1" t="shared" si="4"/>
        <v>2</v>
      </c>
    </row>
    <row r="28" spans="1:7" ht="18.75" customHeight="1">
      <c r="A28" s="24" t="str">
        <f t="shared" si="0"/>
        <v>D3</v>
      </c>
      <c r="B28" s="24">
        <f t="shared" si="1"/>
        <v>27</v>
      </c>
      <c r="C28" s="25" t="s">
        <v>159</v>
      </c>
      <c r="D28" s="26" t="s">
        <v>38</v>
      </c>
      <c r="E28" s="22">
        <f t="shared" si="2"/>
        <v>3</v>
      </c>
      <c r="F28" s="22" t="str">
        <f t="shared" si="3"/>
        <v>D3</v>
      </c>
      <c r="G28" s="22">
        <f ca="1" t="shared" si="4"/>
        <v>1</v>
      </c>
    </row>
    <row r="29" spans="1:7" ht="18.75" customHeight="1">
      <c r="A29" s="24" t="str">
        <f t="shared" si="0"/>
        <v>D4</v>
      </c>
      <c r="B29" s="24">
        <f t="shared" si="1"/>
        <v>28</v>
      </c>
      <c r="C29" s="25" t="s">
        <v>161</v>
      </c>
      <c r="D29" s="26" t="s">
        <v>38</v>
      </c>
      <c r="E29" s="22">
        <f t="shared" si="2"/>
        <v>4</v>
      </c>
      <c r="F29" s="22" t="str">
        <f t="shared" si="3"/>
        <v>D4</v>
      </c>
      <c r="G29" s="22">
        <f ca="1" t="shared" si="4"/>
        <v>3</v>
      </c>
    </row>
    <row r="30" spans="1:7" ht="18.75" customHeight="1">
      <c r="A30" s="24" t="str">
        <f t="shared" si="0"/>
        <v>D5</v>
      </c>
      <c r="B30" s="24">
        <f t="shared" si="1"/>
        <v>29</v>
      </c>
      <c r="C30" s="27" t="s">
        <v>10</v>
      </c>
      <c r="D30" s="26" t="s">
        <v>38</v>
      </c>
      <c r="E30" s="22">
        <f t="shared" si="2"/>
        <v>5</v>
      </c>
      <c r="F30" s="22" t="str">
        <f t="shared" si="3"/>
        <v>D5</v>
      </c>
      <c r="G30" s="22">
        <f ca="1" t="shared" si="4"/>
        <v>4</v>
      </c>
    </row>
    <row r="31" spans="1:7" ht="18.75" customHeight="1">
      <c r="A31" s="24" t="str">
        <f t="shared" si="0"/>
        <v>D6</v>
      </c>
      <c r="B31" s="24">
        <f t="shared" si="1"/>
        <v>30</v>
      </c>
      <c r="C31" s="25" t="s">
        <v>127</v>
      </c>
      <c r="D31" s="26" t="s">
        <v>38</v>
      </c>
      <c r="E31" s="22">
        <f t="shared" si="2"/>
        <v>6</v>
      </c>
      <c r="F31" s="22" t="str">
        <f t="shared" si="3"/>
        <v>D6</v>
      </c>
      <c r="G31" s="22">
        <f ca="1" t="shared" si="4"/>
        <v>6</v>
      </c>
    </row>
    <row r="32" spans="1:7" ht="18.75" customHeight="1">
      <c r="A32" s="24" t="str">
        <f t="shared" si="0"/>
        <v>D7</v>
      </c>
      <c r="B32" s="24">
        <f t="shared" si="1"/>
        <v>31</v>
      </c>
      <c r="C32" s="25" t="s">
        <v>20</v>
      </c>
      <c r="D32" s="26" t="s">
        <v>38</v>
      </c>
      <c r="E32" s="22">
        <f t="shared" si="2"/>
        <v>7</v>
      </c>
      <c r="F32" s="22" t="str">
        <f t="shared" si="3"/>
        <v>D7</v>
      </c>
      <c r="G32" s="22">
        <f ca="1" t="shared" si="4"/>
        <v>6</v>
      </c>
    </row>
    <row r="33" spans="1:7" ht="18.75" customHeight="1">
      <c r="A33" s="24" t="str">
        <f t="shared" si="0"/>
        <v>D8</v>
      </c>
      <c r="B33" s="24">
        <f t="shared" si="1"/>
        <v>32</v>
      </c>
      <c r="C33" s="25" t="s">
        <v>7</v>
      </c>
      <c r="D33" s="26" t="s">
        <v>38</v>
      </c>
      <c r="E33" s="22">
        <f t="shared" si="2"/>
        <v>8</v>
      </c>
      <c r="F33" s="22" t="str">
        <f t="shared" si="3"/>
        <v>D8</v>
      </c>
      <c r="G33" s="22">
        <f ca="1" t="shared" si="4"/>
        <v>8</v>
      </c>
    </row>
    <row r="34" spans="1:7" ht="18.75" customHeight="1">
      <c r="A34" s="24" t="str">
        <f aca="true" t="shared" si="5" ref="A34:A65">F34</f>
        <v>E1</v>
      </c>
      <c r="B34" s="24">
        <f aca="true" t="shared" si="6" ref="B34:B65">ROW()-1</f>
        <v>33</v>
      </c>
      <c r="C34" s="25" t="s">
        <v>18</v>
      </c>
      <c r="D34" s="26" t="s">
        <v>40</v>
      </c>
      <c r="E34" s="22">
        <f aca="true" t="shared" si="7" ref="E34:E65">IF(D34=D33,E33+1,1)</f>
        <v>1</v>
      </c>
      <c r="F34" s="22" t="str">
        <f aca="true" t="shared" si="8" ref="F34:F65">CONCATENATE(D34,E34)</f>
        <v>E1</v>
      </c>
      <c r="G34" s="22">
        <f aca="true" ca="1" t="shared" si="9" ref="G34:G65">IF(D34&lt;&gt;"F",VLOOKUP(C34,INDIRECT("'"&amp;D34&amp;" liga'!$A$1:$O$30"),15,FALSE),VLOOKUP(C34,INDIRECT("'"&amp;D34&amp;" liga'!$A$1:$P$33"),16,FALSE))</f>
        <v>8</v>
      </c>
    </row>
    <row r="35" spans="1:7" ht="18.75" customHeight="1">
      <c r="A35" s="24" t="str">
        <f t="shared" si="5"/>
        <v>E2</v>
      </c>
      <c r="B35" s="24">
        <f t="shared" si="6"/>
        <v>34</v>
      </c>
      <c r="C35" s="25" t="s">
        <v>156</v>
      </c>
      <c r="D35" s="26" t="s">
        <v>40</v>
      </c>
      <c r="E35" s="22">
        <f t="shared" si="7"/>
        <v>2</v>
      </c>
      <c r="F35" s="22" t="str">
        <f t="shared" si="8"/>
        <v>E2</v>
      </c>
      <c r="G35" s="22">
        <f ca="1" t="shared" si="9"/>
        <v>4</v>
      </c>
    </row>
    <row r="36" spans="1:7" ht="18.75" customHeight="1">
      <c r="A36" s="24" t="str">
        <f t="shared" si="5"/>
        <v>E3</v>
      </c>
      <c r="B36" s="24">
        <f t="shared" si="6"/>
        <v>35</v>
      </c>
      <c r="C36" s="25" t="s">
        <v>176</v>
      </c>
      <c r="D36" s="26" t="s">
        <v>40</v>
      </c>
      <c r="E36" s="22">
        <f t="shared" si="7"/>
        <v>3</v>
      </c>
      <c r="F36" s="22" t="str">
        <f t="shared" si="8"/>
        <v>E3</v>
      </c>
      <c r="G36" s="22">
        <f ca="1" t="shared" si="9"/>
        <v>3</v>
      </c>
    </row>
    <row r="37" spans="1:7" ht="18.75" customHeight="1">
      <c r="A37" s="24" t="str">
        <f t="shared" si="5"/>
        <v>E4</v>
      </c>
      <c r="B37" s="24">
        <f t="shared" si="6"/>
        <v>36</v>
      </c>
      <c r="C37" s="25" t="s">
        <v>6</v>
      </c>
      <c r="D37" s="26" t="s">
        <v>40</v>
      </c>
      <c r="E37" s="22">
        <f t="shared" si="7"/>
        <v>4</v>
      </c>
      <c r="F37" s="22" t="str">
        <f t="shared" si="8"/>
        <v>E4</v>
      </c>
      <c r="G37" s="22">
        <f ca="1" t="shared" si="9"/>
        <v>6</v>
      </c>
    </row>
    <row r="38" spans="1:7" ht="18.75" customHeight="1">
      <c r="A38" s="24" t="str">
        <f t="shared" si="5"/>
        <v>E5</v>
      </c>
      <c r="B38" s="24">
        <f t="shared" si="6"/>
        <v>37</v>
      </c>
      <c r="C38" s="25" t="s">
        <v>184</v>
      </c>
      <c r="D38" s="26" t="s">
        <v>40</v>
      </c>
      <c r="E38" s="22">
        <f t="shared" si="7"/>
        <v>5</v>
      </c>
      <c r="F38" s="22" t="str">
        <f t="shared" si="8"/>
        <v>E5</v>
      </c>
      <c r="G38" s="22">
        <f ca="1" t="shared" si="9"/>
        <v>7</v>
      </c>
    </row>
    <row r="39" spans="1:7" ht="18.75" customHeight="1">
      <c r="A39" s="24" t="str">
        <f t="shared" si="5"/>
        <v>E6</v>
      </c>
      <c r="B39" s="24">
        <f t="shared" si="6"/>
        <v>38</v>
      </c>
      <c r="C39" s="25" t="s">
        <v>190</v>
      </c>
      <c r="D39" s="26" t="s">
        <v>40</v>
      </c>
      <c r="E39" s="22">
        <f t="shared" si="7"/>
        <v>6</v>
      </c>
      <c r="F39" s="22" t="str">
        <f t="shared" si="8"/>
        <v>E6</v>
      </c>
      <c r="G39" s="22">
        <f ca="1" t="shared" si="9"/>
        <v>1</v>
      </c>
    </row>
    <row r="40" spans="1:7" ht="18.75" customHeight="1">
      <c r="A40" s="24" t="str">
        <f t="shared" si="5"/>
        <v>E7</v>
      </c>
      <c r="B40" s="24">
        <f t="shared" si="6"/>
        <v>39</v>
      </c>
      <c r="C40" s="25" t="s">
        <v>174</v>
      </c>
      <c r="D40" s="26" t="s">
        <v>40</v>
      </c>
      <c r="E40" s="22">
        <f t="shared" si="7"/>
        <v>7</v>
      </c>
      <c r="F40" s="22" t="str">
        <f t="shared" si="8"/>
        <v>E7</v>
      </c>
      <c r="G40" s="22">
        <f ca="1" t="shared" si="9"/>
        <v>2</v>
      </c>
    </row>
    <row r="41" spans="1:7" ht="18.75" customHeight="1">
      <c r="A41" s="24" t="str">
        <f t="shared" si="5"/>
        <v>E8</v>
      </c>
      <c r="B41" s="24">
        <f t="shared" si="6"/>
        <v>40</v>
      </c>
      <c r="C41" s="25" t="s">
        <v>189</v>
      </c>
      <c r="D41" s="26" t="s">
        <v>40</v>
      </c>
      <c r="E41" s="22">
        <f t="shared" si="7"/>
        <v>8</v>
      </c>
      <c r="F41" s="22" t="str">
        <f t="shared" si="8"/>
        <v>E8</v>
      </c>
      <c r="G41" s="22">
        <f ca="1" t="shared" si="9"/>
        <v>5</v>
      </c>
    </row>
    <row r="42" spans="1:7" ht="18.75" customHeight="1">
      <c r="A42" s="24" t="str">
        <f t="shared" si="5"/>
        <v>F1</v>
      </c>
      <c r="B42" s="24">
        <f t="shared" si="6"/>
        <v>41</v>
      </c>
      <c r="C42" s="25" t="s">
        <v>199</v>
      </c>
      <c r="D42" s="26" t="s">
        <v>42</v>
      </c>
      <c r="E42" s="22">
        <f t="shared" si="7"/>
        <v>1</v>
      </c>
      <c r="F42" s="22" t="str">
        <f t="shared" si="8"/>
        <v>F1</v>
      </c>
      <c r="G42" s="22">
        <f ca="1" t="shared" si="9"/>
        <v>1</v>
      </c>
    </row>
    <row r="43" spans="1:7" ht="18.75" customHeight="1">
      <c r="A43" s="24" t="str">
        <f t="shared" si="5"/>
        <v>F2</v>
      </c>
      <c r="B43" s="24">
        <f t="shared" si="6"/>
        <v>42</v>
      </c>
      <c r="C43" s="25" t="s">
        <v>186</v>
      </c>
      <c r="D43" s="26" t="s">
        <v>42</v>
      </c>
      <c r="E43" s="22">
        <f t="shared" si="7"/>
        <v>2</v>
      </c>
      <c r="F43" s="22" t="str">
        <f t="shared" si="8"/>
        <v>F2</v>
      </c>
      <c r="G43" s="22">
        <f ca="1" t="shared" si="9"/>
        <v>4</v>
      </c>
    </row>
    <row r="44" spans="1:7" ht="18.75" customHeight="1">
      <c r="A44" s="24" t="str">
        <f t="shared" si="5"/>
        <v>F3</v>
      </c>
      <c r="B44" s="24">
        <f t="shared" si="6"/>
        <v>43</v>
      </c>
      <c r="C44" s="25" t="s">
        <v>196</v>
      </c>
      <c r="D44" s="26" t="s">
        <v>42</v>
      </c>
      <c r="E44" s="22">
        <f t="shared" si="7"/>
        <v>3</v>
      </c>
      <c r="F44" s="22" t="str">
        <f t="shared" si="8"/>
        <v>F3</v>
      </c>
      <c r="G44" s="22">
        <f ca="1" t="shared" si="9"/>
        <v>2</v>
      </c>
    </row>
    <row r="45" spans="1:7" ht="18.75" customHeight="1">
      <c r="A45" s="24" t="str">
        <f t="shared" si="5"/>
        <v>F4</v>
      </c>
      <c r="B45" s="24">
        <f t="shared" si="6"/>
        <v>44</v>
      </c>
      <c r="C45" s="25" t="s">
        <v>175</v>
      </c>
      <c r="D45" s="26" t="s">
        <v>42</v>
      </c>
      <c r="E45" s="22">
        <f t="shared" si="7"/>
        <v>4</v>
      </c>
      <c r="F45" s="22" t="str">
        <f t="shared" si="8"/>
        <v>F4</v>
      </c>
      <c r="G45" s="22">
        <f ca="1" t="shared" si="9"/>
        <v>3</v>
      </c>
    </row>
    <row r="46" spans="1:7" ht="19.5" customHeight="1">
      <c r="A46" s="24" t="str">
        <f t="shared" si="5"/>
        <v>F5</v>
      </c>
      <c r="B46" s="24">
        <f t="shared" si="6"/>
        <v>45</v>
      </c>
      <c r="C46" s="25" t="s">
        <v>24</v>
      </c>
      <c r="D46" s="26" t="s">
        <v>42</v>
      </c>
      <c r="E46" s="22">
        <f t="shared" si="7"/>
        <v>5</v>
      </c>
      <c r="F46" s="22" t="str">
        <f t="shared" si="8"/>
        <v>F5</v>
      </c>
      <c r="G46" s="22">
        <f ca="1" t="shared" si="9"/>
        <v>4</v>
      </c>
    </row>
    <row r="47" spans="1:7" ht="19.5" customHeight="1">
      <c r="A47" s="24" t="str">
        <f t="shared" si="5"/>
        <v>F6</v>
      </c>
      <c r="B47" s="24">
        <f t="shared" si="6"/>
        <v>46</v>
      </c>
      <c r="C47" s="25" t="s">
        <v>112</v>
      </c>
      <c r="D47" s="26" t="s">
        <v>42</v>
      </c>
      <c r="E47" s="22">
        <f t="shared" si="7"/>
        <v>6</v>
      </c>
      <c r="F47" s="22" t="str">
        <f t="shared" si="8"/>
        <v>F6</v>
      </c>
      <c r="G47" s="22">
        <f ca="1" t="shared" si="9"/>
        <v>4</v>
      </c>
    </row>
    <row r="48" spans="1:7" ht="19.5" customHeight="1">
      <c r="A48" s="24" t="str">
        <f t="shared" si="5"/>
        <v>F7</v>
      </c>
      <c r="B48" s="24">
        <f t="shared" si="6"/>
        <v>47</v>
      </c>
      <c r="C48" s="25" t="s">
        <v>185</v>
      </c>
      <c r="D48" s="26" t="s">
        <v>42</v>
      </c>
      <c r="E48" s="22">
        <f t="shared" si="7"/>
        <v>7</v>
      </c>
      <c r="F48" s="22" t="str">
        <f t="shared" si="8"/>
        <v>F7</v>
      </c>
      <c r="G48" s="22">
        <f ca="1" t="shared" si="9"/>
        <v>4</v>
      </c>
    </row>
    <row r="49" spans="1:7" ht="19.5" customHeight="1">
      <c r="A49" s="24" t="str">
        <f t="shared" si="5"/>
        <v>F8</v>
      </c>
      <c r="B49" s="24">
        <f t="shared" si="6"/>
        <v>48</v>
      </c>
      <c r="C49" s="25" t="s">
        <v>122</v>
      </c>
      <c r="D49" s="26" t="s">
        <v>42</v>
      </c>
      <c r="E49" s="22">
        <f t="shared" si="7"/>
        <v>8</v>
      </c>
      <c r="F49" s="22" t="str">
        <f t="shared" si="8"/>
        <v>F8</v>
      </c>
      <c r="G49" s="22">
        <f ca="1" t="shared" si="9"/>
        <v>4</v>
      </c>
    </row>
    <row r="50" spans="1:7" ht="19.5" customHeight="1">
      <c r="A50" s="24" t="str">
        <f t="shared" si="5"/>
        <v>F9</v>
      </c>
      <c r="B50" s="24">
        <f t="shared" si="6"/>
        <v>49</v>
      </c>
      <c r="C50" s="25" t="s">
        <v>63</v>
      </c>
      <c r="D50" s="26" t="s">
        <v>42</v>
      </c>
      <c r="E50" s="22">
        <f t="shared" si="7"/>
        <v>9</v>
      </c>
      <c r="F50" s="22" t="str">
        <f t="shared" si="8"/>
        <v>F9</v>
      </c>
      <c r="G50" s="22">
        <f ca="1" t="shared" si="9"/>
        <v>4</v>
      </c>
    </row>
    <row r="51" spans="1:7" ht="19.5" customHeight="1" hidden="1">
      <c r="A51" s="24" t="str">
        <f t="shared" si="5"/>
        <v>Z1</v>
      </c>
      <c r="B51" s="24">
        <f t="shared" si="6"/>
        <v>50</v>
      </c>
      <c r="C51" s="25" t="s">
        <v>99</v>
      </c>
      <c r="D51" s="26" t="s">
        <v>75</v>
      </c>
      <c r="E51" s="22">
        <f t="shared" si="7"/>
        <v>1</v>
      </c>
      <c r="F51" s="22" t="str">
        <f t="shared" si="8"/>
        <v>Z1</v>
      </c>
      <c r="G51" s="22" t="e">
        <f ca="1" t="shared" si="9"/>
        <v>#REF!</v>
      </c>
    </row>
    <row r="52" spans="1:7" ht="19.5" customHeight="1" hidden="1">
      <c r="A52" s="24" t="str">
        <f t="shared" si="5"/>
        <v>Z2</v>
      </c>
      <c r="B52" s="24">
        <f t="shared" si="6"/>
        <v>51</v>
      </c>
      <c r="C52" s="25" t="s">
        <v>26</v>
      </c>
      <c r="D52" s="26" t="s">
        <v>75</v>
      </c>
      <c r="E52" s="22">
        <f t="shared" si="7"/>
        <v>2</v>
      </c>
      <c r="F52" s="22" t="str">
        <f t="shared" si="8"/>
        <v>Z2</v>
      </c>
      <c r="G52" s="22" t="e">
        <f ca="1" t="shared" si="9"/>
        <v>#REF!</v>
      </c>
    </row>
    <row r="53" spans="1:8" ht="19.5" customHeight="1" hidden="1">
      <c r="A53" s="24" t="str">
        <f t="shared" si="5"/>
        <v>Z3</v>
      </c>
      <c r="B53" s="24">
        <f t="shared" si="6"/>
        <v>52</v>
      </c>
      <c r="C53" s="25" t="s">
        <v>130</v>
      </c>
      <c r="D53" s="26" t="s">
        <v>75</v>
      </c>
      <c r="E53" s="22">
        <f t="shared" si="7"/>
        <v>3</v>
      </c>
      <c r="F53" s="22" t="str">
        <f t="shared" si="8"/>
        <v>Z3</v>
      </c>
      <c r="G53" s="22" t="e">
        <f ca="1" t="shared" si="9"/>
        <v>#REF!</v>
      </c>
      <c r="H53" s="23" t="s">
        <v>170</v>
      </c>
    </row>
    <row r="54" spans="1:7" ht="19.5" customHeight="1" hidden="1">
      <c r="A54" s="24" t="str">
        <f t="shared" si="5"/>
        <v>Z4</v>
      </c>
      <c r="B54" s="24">
        <f t="shared" si="6"/>
        <v>53</v>
      </c>
      <c r="C54" s="25" t="s">
        <v>69</v>
      </c>
      <c r="D54" s="26" t="s">
        <v>75</v>
      </c>
      <c r="E54" s="22">
        <f t="shared" si="7"/>
        <v>4</v>
      </c>
      <c r="F54" s="22" t="str">
        <f t="shared" si="8"/>
        <v>Z4</v>
      </c>
      <c r="G54" s="22" t="e">
        <f ca="1" t="shared" si="9"/>
        <v>#REF!</v>
      </c>
    </row>
    <row r="55" spans="1:7" ht="19.5" customHeight="1" hidden="1">
      <c r="A55" s="24" t="str">
        <f t="shared" si="5"/>
        <v>Z5</v>
      </c>
      <c r="B55" s="24">
        <f t="shared" si="6"/>
        <v>54</v>
      </c>
      <c r="C55" s="25" t="s">
        <v>91</v>
      </c>
      <c r="D55" s="26" t="s">
        <v>75</v>
      </c>
      <c r="E55" s="22">
        <f t="shared" si="7"/>
        <v>5</v>
      </c>
      <c r="F55" s="22" t="str">
        <f t="shared" si="8"/>
        <v>Z5</v>
      </c>
      <c r="G55" s="22" t="e">
        <f ca="1" t="shared" si="9"/>
        <v>#REF!</v>
      </c>
    </row>
    <row r="56" spans="1:8" ht="19.5" customHeight="1" hidden="1">
      <c r="A56" s="24" t="str">
        <f t="shared" si="5"/>
        <v>Z6</v>
      </c>
      <c r="B56" s="24">
        <f t="shared" si="6"/>
        <v>55</v>
      </c>
      <c r="C56" s="25" t="s">
        <v>139</v>
      </c>
      <c r="D56" s="26" t="s">
        <v>75</v>
      </c>
      <c r="E56" s="22">
        <f t="shared" si="7"/>
        <v>6</v>
      </c>
      <c r="F56" s="22" t="str">
        <f t="shared" si="8"/>
        <v>Z6</v>
      </c>
      <c r="G56" s="22" t="e">
        <f ca="1" t="shared" si="9"/>
        <v>#REF!</v>
      </c>
      <c r="H56" s="23" t="s">
        <v>170</v>
      </c>
    </row>
    <row r="57" spans="1:7" ht="19.5" customHeight="1" hidden="1">
      <c r="A57" s="24" t="str">
        <f t="shared" si="5"/>
        <v>Z7</v>
      </c>
      <c r="B57" s="24">
        <f t="shared" si="6"/>
        <v>56</v>
      </c>
      <c r="C57" s="25" t="s">
        <v>131</v>
      </c>
      <c r="D57" s="26" t="s">
        <v>75</v>
      </c>
      <c r="E57" s="22">
        <f t="shared" si="7"/>
        <v>7</v>
      </c>
      <c r="F57" s="22" t="str">
        <f t="shared" si="8"/>
        <v>Z7</v>
      </c>
      <c r="G57" s="22" t="e">
        <f ca="1" t="shared" si="9"/>
        <v>#REF!</v>
      </c>
    </row>
    <row r="58" spans="1:7" ht="19.5" customHeight="1" hidden="1">
      <c r="A58" s="24" t="str">
        <f t="shared" si="5"/>
        <v>Z8</v>
      </c>
      <c r="B58" s="24">
        <f t="shared" si="6"/>
        <v>57</v>
      </c>
      <c r="C58" s="25" t="s">
        <v>115</v>
      </c>
      <c r="D58" s="26" t="s">
        <v>75</v>
      </c>
      <c r="E58" s="22">
        <f t="shared" si="7"/>
        <v>8</v>
      </c>
      <c r="F58" s="22" t="str">
        <f t="shared" si="8"/>
        <v>Z8</v>
      </c>
      <c r="G58" s="22" t="e">
        <f ca="1" t="shared" si="9"/>
        <v>#REF!</v>
      </c>
    </row>
    <row r="59" spans="1:7" ht="19.5" customHeight="1" hidden="1">
      <c r="A59" s="24" t="str">
        <f t="shared" si="5"/>
        <v>Z9</v>
      </c>
      <c r="B59" s="24">
        <f t="shared" si="6"/>
        <v>58</v>
      </c>
      <c r="C59" s="25" t="s">
        <v>60</v>
      </c>
      <c r="D59" s="26" t="s">
        <v>75</v>
      </c>
      <c r="E59" s="22">
        <f t="shared" si="7"/>
        <v>9</v>
      </c>
      <c r="F59" s="22" t="str">
        <f t="shared" si="8"/>
        <v>Z9</v>
      </c>
      <c r="G59" s="22" t="e">
        <f ca="1" t="shared" si="9"/>
        <v>#REF!</v>
      </c>
    </row>
    <row r="60" spans="1:7" ht="19.5" customHeight="1" hidden="1">
      <c r="A60" s="24" t="str">
        <f t="shared" si="5"/>
        <v>Z10</v>
      </c>
      <c r="B60" s="24">
        <f t="shared" si="6"/>
        <v>59</v>
      </c>
      <c r="C60" s="25" t="s">
        <v>64</v>
      </c>
      <c r="D60" s="26" t="s">
        <v>75</v>
      </c>
      <c r="E60" s="22">
        <f t="shared" si="7"/>
        <v>10</v>
      </c>
      <c r="F60" s="22" t="str">
        <f t="shared" si="8"/>
        <v>Z10</v>
      </c>
      <c r="G60" s="22" t="e">
        <f ca="1" t="shared" si="9"/>
        <v>#REF!</v>
      </c>
    </row>
    <row r="61" spans="1:8" ht="19.5" customHeight="1" hidden="1">
      <c r="A61" s="24" t="str">
        <f t="shared" si="5"/>
        <v>Z11</v>
      </c>
      <c r="B61" s="24">
        <f t="shared" si="6"/>
        <v>60</v>
      </c>
      <c r="C61" s="25" t="s">
        <v>171</v>
      </c>
      <c r="D61" s="26" t="s">
        <v>75</v>
      </c>
      <c r="E61" s="22">
        <f t="shared" si="7"/>
        <v>11</v>
      </c>
      <c r="F61" s="22" t="str">
        <f t="shared" si="8"/>
        <v>Z11</v>
      </c>
      <c r="G61" s="22" t="e">
        <f ca="1" t="shared" si="9"/>
        <v>#REF!</v>
      </c>
      <c r="H61" s="23" t="s">
        <v>180</v>
      </c>
    </row>
    <row r="62" spans="1:8" ht="19.5" customHeight="1" hidden="1">
      <c r="A62" s="24" t="str">
        <f t="shared" si="5"/>
        <v>Z12</v>
      </c>
      <c r="B62" s="24">
        <f t="shared" si="6"/>
        <v>61</v>
      </c>
      <c r="C62" s="25" t="s">
        <v>187</v>
      </c>
      <c r="D62" s="26" t="s">
        <v>75</v>
      </c>
      <c r="E62" s="22">
        <f t="shared" si="7"/>
        <v>12</v>
      </c>
      <c r="F62" s="22" t="str">
        <f t="shared" si="8"/>
        <v>Z12</v>
      </c>
      <c r="G62" s="22" t="e">
        <f ca="1" t="shared" si="9"/>
        <v>#REF!</v>
      </c>
      <c r="H62" s="23" t="s">
        <v>188</v>
      </c>
    </row>
    <row r="63" spans="1:8" ht="19.5" customHeight="1" hidden="1">
      <c r="A63" s="24" t="str">
        <f t="shared" si="5"/>
        <v>Z13</v>
      </c>
      <c r="B63" s="24">
        <f t="shared" si="6"/>
        <v>62</v>
      </c>
      <c r="C63" s="25" t="s">
        <v>143</v>
      </c>
      <c r="D63" s="26" t="s">
        <v>75</v>
      </c>
      <c r="E63" s="22">
        <f t="shared" si="7"/>
        <v>13</v>
      </c>
      <c r="F63" s="22" t="str">
        <f t="shared" si="8"/>
        <v>Z13</v>
      </c>
      <c r="G63" s="22" t="e">
        <f ca="1" t="shared" si="9"/>
        <v>#REF!</v>
      </c>
      <c r="H63" s="23" t="s">
        <v>173</v>
      </c>
    </row>
    <row r="64" spans="1:7" ht="19.5" customHeight="1" hidden="1">
      <c r="A64" s="24" t="str">
        <f t="shared" si="5"/>
        <v>Z14</v>
      </c>
      <c r="B64" s="24">
        <f t="shared" si="6"/>
        <v>63</v>
      </c>
      <c r="C64" s="25" t="s">
        <v>124</v>
      </c>
      <c r="D64" s="26" t="s">
        <v>75</v>
      </c>
      <c r="E64" s="22">
        <f t="shared" si="7"/>
        <v>14</v>
      </c>
      <c r="F64" s="22" t="str">
        <f t="shared" si="8"/>
        <v>Z14</v>
      </c>
      <c r="G64" s="22" t="e">
        <f ca="1" t="shared" si="9"/>
        <v>#REF!</v>
      </c>
    </row>
    <row r="65" spans="1:8" ht="19.5" customHeight="1" hidden="1">
      <c r="A65" s="24" t="str">
        <f t="shared" si="5"/>
        <v>Z15</v>
      </c>
      <c r="B65" s="24">
        <f t="shared" si="6"/>
        <v>64</v>
      </c>
      <c r="C65" s="25" t="s">
        <v>118</v>
      </c>
      <c r="D65" s="26" t="s">
        <v>75</v>
      </c>
      <c r="E65" s="22">
        <f t="shared" si="7"/>
        <v>15</v>
      </c>
      <c r="F65" s="22" t="str">
        <f t="shared" si="8"/>
        <v>Z15</v>
      </c>
      <c r="G65" s="22" t="e">
        <f ca="1" t="shared" si="9"/>
        <v>#REF!</v>
      </c>
      <c r="H65" s="23" t="s">
        <v>198</v>
      </c>
    </row>
    <row r="66" spans="1:7" ht="19.5" customHeight="1" hidden="1">
      <c r="A66" s="24" t="str">
        <f aca="true" t="shared" si="10" ref="A66:A97">F66</f>
        <v>Z16</v>
      </c>
      <c r="B66" s="24">
        <f aca="true" t="shared" si="11" ref="B66:B97">ROW()-1</f>
        <v>65</v>
      </c>
      <c r="C66" s="25" t="s">
        <v>19</v>
      </c>
      <c r="D66" s="26" t="s">
        <v>75</v>
      </c>
      <c r="E66" s="22">
        <f aca="true" t="shared" si="12" ref="E66:E97">IF(D66=D65,E65+1,1)</f>
        <v>16</v>
      </c>
      <c r="F66" s="22" t="str">
        <f aca="true" t="shared" si="13" ref="F66:F97">CONCATENATE(D66,E66)</f>
        <v>Z16</v>
      </c>
      <c r="G66" s="22" t="e">
        <f aca="true" ca="1" t="shared" si="14" ref="G66:G97">IF(D66&lt;&gt;"F",VLOOKUP(C66,INDIRECT("'"&amp;D66&amp;" liga'!$A$1:$O$30"),15,FALSE),VLOOKUP(C66,INDIRECT("'"&amp;D66&amp;" liga'!$A$1:$P$33"),16,FALSE))</f>
        <v>#REF!</v>
      </c>
    </row>
    <row r="67" spans="1:7" ht="19.5" customHeight="1" hidden="1">
      <c r="A67" s="24" t="str">
        <f t="shared" si="10"/>
        <v>Z17</v>
      </c>
      <c r="B67" s="24">
        <f t="shared" si="11"/>
        <v>66</v>
      </c>
      <c r="C67" s="25" t="s">
        <v>107</v>
      </c>
      <c r="D67" s="26" t="s">
        <v>75</v>
      </c>
      <c r="E67" s="22">
        <f t="shared" si="12"/>
        <v>17</v>
      </c>
      <c r="F67" s="22" t="str">
        <f t="shared" si="13"/>
        <v>Z17</v>
      </c>
      <c r="G67" s="22" t="e">
        <f ca="1" t="shared" si="14"/>
        <v>#REF!</v>
      </c>
    </row>
    <row r="68" spans="1:8" ht="19.5" customHeight="1" hidden="1">
      <c r="A68" s="24" t="str">
        <f t="shared" si="10"/>
        <v>Z18</v>
      </c>
      <c r="B68" s="24">
        <f t="shared" si="11"/>
        <v>67</v>
      </c>
      <c r="C68" s="25" t="s">
        <v>154</v>
      </c>
      <c r="D68" s="26" t="s">
        <v>75</v>
      </c>
      <c r="E68" s="22">
        <f t="shared" si="12"/>
        <v>18</v>
      </c>
      <c r="F68" s="22" t="str">
        <f t="shared" si="13"/>
        <v>Z18</v>
      </c>
      <c r="G68" s="22" t="e">
        <f ca="1" t="shared" si="14"/>
        <v>#REF!</v>
      </c>
      <c r="H68" s="23" t="s">
        <v>170</v>
      </c>
    </row>
    <row r="69" spans="1:8" ht="19.5" customHeight="1" hidden="1">
      <c r="A69" s="24" t="str">
        <f t="shared" si="10"/>
        <v>Z19</v>
      </c>
      <c r="B69" s="24">
        <f t="shared" si="11"/>
        <v>68</v>
      </c>
      <c r="C69" s="25" t="s">
        <v>88</v>
      </c>
      <c r="D69" s="26" t="s">
        <v>75</v>
      </c>
      <c r="E69" s="22">
        <f t="shared" si="12"/>
        <v>19</v>
      </c>
      <c r="F69" s="22" t="str">
        <f t="shared" si="13"/>
        <v>Z19</v>
      </c>
      <c r="G69" s="22" t="e">
        <f ca="1" t="shared" si="14"/>
        <v>#REF!</v>
      </c>
      <c r="H69" s="23" t="s">
        <v>179</v>
      </c>
    </row>
    <row r="70" spans="1:8" ht="19.5" customHeight="1" hidden="1">
      <c r="A70" s="24" t="str">
        <f t="shared" si="10"/>
        <v>Z20</v>
      </c>
      <c r="B70" s="24">
        <f t="shared" si="11"/>
        <v>69</v>
      </c>
      <c r="C70" s="25" t="s">
        <v>138</v>
      </c>
      <c r="D70" s="26" t="s">
        <v>75</v>
      </c>
      <c r="E70" s="22">
        <f t="shared" si="12"/>
        <v>20</v>
      </c>
      <c r="F70" s="22" t="str">
        <f t="shared" si="13"/>
        <v>Z20</v>
      </c>
      <c r="G70" s="22" t="e">
        <f ca="1" t="shared" si="14"/>
        <v>#REF!</v>
      </c>
      <c r="H70" s="23" t="s">
        <v>178</v>
      </c>
    </row>
    <row r="71" spans="1:7" ht="19.5" customHeight="1" hidden="1">
      <c r="A71" s="24" t="str">
        <f t="shared" si="10"/>
        <v>Z21</v>
      </c>
      <c r="B71" s="24">
        <f t="shared" si="11"/>
        <v>70</v>
      </c>
      <c r="C71" s="25" t="s">
        <v>98</v>
      </c>
      <c r="D71" s="26" t="s">
        <v>75</v>
      </c>
      <c r="E71" s="22">
        <f t="shared" si="12"/>
        <v>21</v>
      </c>
      <c r="F71" s="22" t="str">
        <f t="shared" si="13"/>
        <v>Z21</v>
      </c>
      <c r="G71" s="22" t="e">
        <f ca="1" t="shared" si="14"/>
        <v>#REF!</v>
      </c>
    </row>
    <row r="72" spans="1:7" ht="19.5" customHeight="1" hidden="1">
      <c r="A72" s="24" t="str">
        <f t="shared" si="10"/>
        <v>Z22</v>
      </c>
      <c r="B72" s="24">
        <f t="shared" si="11"/>
        <v>71</v>
      </c>
      <c r="C72" s="25" t="s">
        <v>137</v>
      </c>
      <c r="D72" s="26" t="s">
        <v>75</v>
      </c>
      <c r="E72" s="22">
        <f t="shared" si="12"/>
        <v>22</v>
      </c>
      <c r="F72" s="22" t="str">
        <f t="shared" si="13"/>
        <v>Z22</v>
      </c>
      <c r="G72" s="22" t="e">
        <f ca="1" t="shared" si="14"/>
        <v>#REF!</v>
      </c>
    </row>
    <row r="73" spans="1:7" ht="19.5" customHeight="1" hidden="1">
      <c r="A73" s="24" t="str">
        <f t="shared" si="10"/>
        <v>Z23</v>
      </c>
      <c r="B73" s="24">
        <f t="shared" si="11"/>
        <v>72</v>
      </c>
      <c r="C73" s="27" t="s">
        <v>48</v>
      </c>
      <c r="D73" s="26" t="s">
        <v>75</v>
      </c>
      <c r="E73" s="22">
        <f t="shared" si="12"/>
        <v>23</v>
      </c>
      <c r="F73" s="22" t="str">
        <f t="shared" si="13"/>
        <v>Z23</v>
      </c>
      <c r="G73" s="22" t="e">
        <f ca="1" t="shared" si="14"/>
        <v>#REF!</v>
      </c>
    </row>
    <row r="74" spans="1:7" ht="19.5" customHeight="1" hidden="1">
      <c r="A74" s="24" t="str">
        <f t="shared" si="10"/>
        <v>Z24</v>
      </c>
      <c r="B74" s="24">
        <f t="shared" si="11"/>
        <v>73</v>
      </c>
      <c r="C74" s="25" t="s">
        <v>114</v>
      </c>
      <c r="D74" s="26" t="s">
        <v>75</v>
      </c>
      <c r="E74" s="22">
        <f t="shared" si="12"/>
        <v>24</v>
      </c>
      <c r="F74" s="22" t="str">
        <f t="shared" si="13"/>
        <v>Z24</v>
      </c>
      <c r="G74" s="22" t="e">
        <f ca="1" t="shared" si="14"/>
        <v>#REF!</v>
      </c>
    </row>
    <row r="75" spans="1:7" ht="19.5" customHeight="1" hidden="1">
      <c r="A75" s="24" t="str">
        <f t="shared" si="10"/>
        <v>Z25</v>
      </c>
      <c r="B75" s="24">
        <f t="shared" si="11"/>
        <v>74</v>
      </c>
      <c r="C75" s="25" t="s">
        <v>116</v>
      </c>
      <c r="D75" s="26" t="s">
        <v>75</v>
      </c>
      <c r="E75" s="22">
        <f t="shared" si="12"/>
        <v>25</v>
      </c>
      <c r="F75" s="22" t="str">
        <f t="shared" si="13"/>
        <v>Z25</v>
      </c>
      <c r="G75" s="22" t="e">
        <f ca="1" t="shared" si="14"/>
        <v>#REF!</v>
      </c>
    </row>
    <row r="76" spans="1:7" ht="19.5" customHeight="1" hidden="1">
      <c r="A76" s="24" t="str">
        <f t="shared" si="10"/>
        <v>Z26</v>
      </c>
      <c r="B76" s="24">
        <f t="shared" si="11"/>
        <v>75</v>
      </c>
      <c r="C76" s="25" t="s">
        <v>65</v>
      </c>
      <c r="D76" s="26" t="s">
        <v>75</v>
      </c>
      <c r="E76" s="22">
        <f t="shared" si="12"/>
        <v>26</v>
      </c>
      <c r="F76" s="22" t="str">
        <f t="shared" si="13"/>
        <v>Z26</v>
      </c>
      <c r="G76" s="22" t="e">
        <f ca="1" t="shared" si="14"/>
        <v>#REF!</v>
      </c>
    </row>
    <row r="77" spans="1:7" ht="19.5" customHeight="1" hidden="1">
      <c r="A77" s="24" t="str">
        <f t="shared" si="10"/>
        <v>Z27</v>
      </c>
      <c r="B77" s="24">
        <f t="shared" si="11"/>
        <v>76</v>
      </c>
      <c r="C77" s="25" t="s">
        <v>58</v>
      </c>
      <c r="D77" s="26" t="s">
        <v>75</v>
      </c>
      <c r="E77" s="22">
        <f t="shared" si="12"/>
        <v>27</v>
      </c>
      <c r="F77" s="22" t="str">
        <f t="shared" si="13"/>
        <v>Z27</v>
      </c>
      <c r="G77" s="22" t="e">
        <f ca="1" t="shared" si="14"/>
        <v>#REF!</v>
      </c>
    </row>
    <row r="78" spans="1:7" ht="19.5" customHeight="1" hidden="1">
      <c r="A78" s="24" t="str">
        <f t="shared" si="10"/>
        <v>Z28</v>
      </c>
      <c r="B78" s="24">
        <f t="shared" si="11"/>
        <v>77</v>
      </c>
      <c r="C78" s="25" t="s">
        <v>27</v>
      </c>
      <c r="D78" s="26" t="s">
        <v>75</v>
      </c>
      <c r="E78" s="22">
        <f t="shared" si="12"/>
        <v>28</v>
      </c>
      <c r="F78" s="22" t="str">
        <f t="shared" si="13"/>
        <v>Z28</v>
      </c>
      <c r="G78" s="22" t="e">
        <f ca="1" t="shared" si="14"/>
        <v>#REF!</v>
      </c>
    </row>
    <row r="79" spans="1:7" ht="19.5" customHeight="1" hidden="1">
      <c r="A79" s="24" t="str">
        <f t="shared" si="10"/>
        <v>Z29</v>
      </c>
      <c r="B79" s="24">
        <f t="shared" si="11"/>
        <v>78</v>
      </c>
      <c r="C79" s="25" t="s">
        <v>56</v>
      </c>
      <c r="D79" s="26" t="s">
        <v>75</v>
      </c>
      <c r="E79" s="22">
        <f t="shared" si="12"/>
        <v>29</v>
      </c>
      <c r="F79" s="22" t="str">
        <f t="shared" si="13"/>
        <v>Z29</v>
      </c>
      <c r="G79" s="22" t="e">
        <f ca="1" t="shared" si="14"/>
        <v>#REF!</v>
      </c>
    </row>
    <row r="80" spans="1:7" ht="19.5" customHeight="1" hidden="1">
      <c r="A80" s="24" t="str">
        <f t="shared" si="10"/>
        <v>Z30</v>
      </c>
      <c r="B80" s="24">
        <f t="shared" si="11"/>
        <v>79</v>
      </c>
      <c r="C80" s="25" t="s">
        <v>109</v>
      </c>
      <c r="D80" s="26" t="s">
        <v>75</v>
      </c>
      <c r="E80" s="22">
        <f t="shared" si="12"/>
        <v>30</v>
      </c>
      <c r="F80" s="22" t="str">
        <f t="shared" si="13"/>
        <v>Z30</v>
      </c>
      <c r="G80" s="22" t="e">
        <f ca="1" t="shared" si="14"/>
        <v>#REF!</v>
      </c>
    </row>
    <row r="81" spans="1:7" ht="19.5" customHeight="1" hidden="1">
      <c r="A81" s="24" t="str">
        <f t="shared" si="10"/>
        <v>Z31</v>
      </c>
      <c r="B81" s="24">
        <f t="shared" si="11"/>
        <v>80</v>
      </c>
      <c r="C81" s="25" t="s">
        <v>22</v>
      </c>
      <c r="D81" s="26" t="s">
        <v>75</v>
      </c>
      <c r="E81" s="22">
        <f t="shared" si="12"/>
        <v>31</v>
      </c>
      <c r="F81" s="22" t="str">
        <f t="shared" si="13"/>
        <v>Z31</v>
      </c>
      <c r="G81" s="22" t="e">
        <f ca="1" t="shared" si="14"/>
        <v>#REF!</v>
      </c>
    </row>
    <row r="82" spans="1:7" ht="19.5" customHeight="1" hidden="1">
      <c r="A82" s="24" t="str">
        <f t="shared" si="10"/>
        <v>Z32</v>
      </c>
      <c r="B82" s="24">
        <f t="shared" si="11"/>
        <v>81</v>
      </c>
      <c r="C82" s="25" t="s">
        <v>136</v>
      </c>
      <c r="D82" s="26" t="s">
        <v>75</v>
      </c>
      <c r="E82" s="22">
        <f t="shared" si="12"/>
        <v>32</v>
      </c>
      <c r="F82" s="22" t="str">
        <f t="shared" si="13"/>
        <v>Z32</v>
      </c>
      <c r="G82" s="22" t="e">
        <f ca="1" t="shared" si="14"/>
        <v>#REF!</v>
      </c>
    </row>
    <row r="83" spans="1:8" ht="19.5" customHeight="1" hidden="1">
      <c r="A83" s="24" t="str">
        <f t="shared" si="10"/>
        <v>Z33</v>
      </c>
      <c r="B83" s="24">
        <f t="shared" si="11"/>
        <v>82</v>
      </c>
      <c r="C83" s="25" t="s">
        <v>123</v>
      </c>
      <c r="D83" s="26" t="s">
        <v>75</v>
      </c>
      <c r="E83" s="22">
        <f t="shared" si="12"/>
        <v>33</v>
      </c>
      <c r="F83" s="22" t="str">
        <f t="shared" si="13"/>
        <v>Z33</v>
      </c>
      <c r="G83" s="22" t="e">
        <f ca="1" t="shared" si="14"/>
        <v>#REF!</v>
      </c>
      <c r="H83" s="23" t="s">
        <v>166</v>
      </c>
    </row>
    <row r="84" spans="1:7" ht="19.5" customHeight="1" hidden="1">
      <c r="A84" s="24" t="str">
        <f t="shared" si="10"/>
        <v>Z34</v>
      </c>
      <c r="B84" s="24">
        <f t="shared" si="11"/>
        <v>83</v>
      </c>
      <c r="C84" s="25" t="s">
        <v>72</v>
      </c>
      <c r="D84" s="26" t="s">
        <v>75</v>
      </c>
      <c r="E84" s="22">
        <f t="shared" si="12"/>
        <v>34</v>
      </c>
      <c r="F84" s="22" t="str">
        <f t="shared" si="13"/>
        <v>Z34</v>
      </c>
      <c r="G84" s="22" t="e">
        <f ca="1" t="shared" si="14"/>
        <v>#REF!</v>
      </c>
    </row>
    <row r="85" spans="1:7" ht="19.5" customHeight="1" hidden="1">
      <c r="A85" s="24" t="str">
        <f t="shared" si="10"/>
        <v>Z35</v>
      </c>
      <c r="B85" s="24">
        <f t="shared" si="11"/>
        <v>84</v>
      </c>
      <c r="C85" s="25" t="s">
        <v>94</v>
      </c>
      <c r="D85" s="26" t="s">
        <v>75</v>
      </c>
      <c r="E85" s="22">
        <f t="shared" si="12"/>
        <v>35</v>
      </c>
      <c r="F85" s="22" t="str">
        <f t="shared" si="13"/>
        <v>Z35</v>
      </c>
      <c r="G85" s="22" t="e">
        <f ca="1" t="shared" si="14"/>
        <v>#REF!</v>
      </c>
    </row>
    <row r="86" spans="1:8" ht="19.5" customHeight="1" hidden="1">
      <c r="A86" s="24" t="str">
        <f t="shared" si="10"/>
        <v>Z36</v>
      </c>
      <c r="B86" s="24">
        <f t="shared" si="11"/>
        <v>85</v>
      </c>
      <c r="C86" s="25" t="s">
        <v>134</v>
      </c>
      <c r="D86" s="26" t="s">
        <v>75</v>
      </c>
      <c r="E86" s="22">
        <f t="shared" si="12"/>
        <v>36</v>
      </c>
      <c r="F86" s="22" t="str">
        <f t="shared" si="13"/>
        <v>Z36</v>
      </c>
      <c r="G86" s="22" t="e">
        <f ca="1" t="shared" si="14"/>
        <v>#REF!</v>
      </c>
      <c r="H86" s="23" t="s">
        <v>183</v>
      </c>
    </row>
    <row r="87" spans="1:8" ht="19.5" customHeight="1" hidden="1">
      <c r="A87" s="24" t="str">
        <f t="shared" si="10"/>
        <v>Z37</v>
      </c>
      <c r="B87" s="24">
        <f t="shared" si="11"/>
        <v>86</v>
      </c>
      <c r="C87" s="25" t="s">
        <v>133</v>
      </c>
      <c r="D87" s="26" t="s">
        <v>75</v>
      </c>
      <c r="E87" s="22">
        <f t="shared" si="12"/>
        <v>37</v>
      </c>
      <c r="F87" s="22" t="str">
        <f t="shared" si="13"/>
        <v>Z37</v>
      </c>
      <c r="G87" s="22" t="e">
        <f ca="1" t="shared" si="14"/>
        <v>#REF!</v>
      </c>
      <c r="H87" s="23" t="s">
        <v>181</v>
      </c>
    </row>
    <row r="88" spans="1:7" ht="19.5" customHeight="1" hidden="1">
      <c r="A88" s="24" t="str">
        <f t="shared" si="10"/>
        <v>Z38</v>
      </c>
      <c r="B88" s="24">
        <f t="shared" si="11"/>
        <v>87</v>
      </c>
      <c r="C88" s="25" t="s">
        <v>83</v>
      </c>
      <c r="D88" s="26" t="s">
        <v>75</v>
      </c>
      <c r="E88" s="22">
        <f t="shared" si="12"/>
        <v>38</v>
      </c>
      <c r="F88" s="22" t="str">
        <f t="shared" si="13"/>
        <v>Z38</v>
      </c>
      <c r="G88" s="22" t="e">
        <f ca="1" t="shared" si="14"/>
        <v>#REF!</v>
      </c>
    </row>
    <row r="89" spans="1:7" ht="19.5" customHeight="1" hidden="1">
      <c r="A89" s="24" t="str">
        <f t="shared" si="10"/>
        <v>Z39</v>
      </c>
      <c r="B89" s="24">
        <f t="shared" si="11"/>
        <v>88</v>
      </c>
      <c r="C89" s="25" t="s">
        <v>53</v>
      </c>
      <c r="D89" s="26" t="s">
        <v>75</v>
      </c>
      <c r="E89" s="22">
        <f t="shared" si="12"/>
        <v>39</v>
      </c>
      <c r="F89" s="22" t="str">
        <f t="shared" si="13"/>
        <v>Z39</v>
      </c>
      <c r="G89" s="22" t="e">
        <f ca="1" t="shared" si="14"/>
        <v>#REF!</v>
      </c>
    </row>
    <row r="90" spans="1:8" ht="19.5" customHeight="1" hidden="1">
      <c r="A90" s="24" t="str">
        <f t="shared" si="10"/>
        <v>Z40</v>
      </c>
      <c r="B90" s="24">
        <f t="shared" si="11"/>
        <v>89</v>
      </c>
      <c r="C90" s="25" t="s">
        <v>39</v>
      </c>
      <c r="D90" s="26" t="s">
        <v>75</v>
      </c>
      <c r="E90" s="22">
        <f t="shared" si="12"/>
        <v>40</v>
      </c>
      <c r="F90" s="22" t="str">
        <f t="shared" si="13"/>
        <v>Z40</v>
      </c>
      <c r="G90" s="22" t="e">
        <f ca="1" t="shared" si="14"/>
        <v>#REF!</v>
      </c>
      <c r="H90" s="23" t="s">
        <v>183</v>
      </c>
    </row>
    <row r="91" spans="1:8" ht="19.5" customHeight="1" hidden="1">
      <c r="A91" s="24" t="str">
        <f t="shared" si="10"/>
        <v>Z41</v>
      </c>
      <c r="B91" s="24">
        <f t="shared" si="11"/>
        <v>90</v>
      </c>
      <c r="C91" s="25" t="s">
        <v>155</v>
      </c>
      <c r="D91" s="26" t="s">
        <v>75</v>
      </c>
      <c r="E91" s="22">
        <f t="shared" si="12"/>
        <v>41</v>
      </c>
      <c r="F91" s="22" t="str">
        <f t="shared" si="13"/>
        <v>Z41</v>
      </c>
      <c r="G91" s="22" t="e">
        <f ca="1" t="shared" si="14"/>
        <v>#REF!</v>
      </c>
      <c r="H91" s="23" t="s">
        <v>182</v>
      </c>
    </row>
    <row r="92" spans="1:7" ht="19.5" customHeight="1" hidden="1">
      <c r="A92" s="24" t="str">
        <f t="shared" si="10"/>
        <v>Z42</v>
      </c>
      <c r="B92" s="24">
        <f t="shared" si="11"/>
        <v>91</v>
      </c>
      <c r="C92" s="25" t="s">
        <v>152</v>
      </c>
      <c r="D92" s="26" t="s">
        <v>75</v>
      </c>
      <c r="E92" s="22">
        <f t="shared" si="12"/>
        <v>42</v>
      </c>
      <c r="F92" s="22" t="str">
        <f t="shared" si="13"/>
        <v>Z42</v>
      </c>
      <c r="G92" s="22" t="e">
        <f ca="1" t="shared" si="14"/>
        <v>#REF!</v>
      </c>
    </row>
    <row r="93" spans="1:7" ht="19.5" customHeight="1" hidden="1">
      <c r="A93" s="24" t="str">
        <f t="shared" si="10"/>
        <v>Z43</v>
      </c>
      <c r="B93" s="24">
        <f t="shared" si="11"/>
        <v>92</v>
      </c>
      <c r="C93" s="25" t="s">
        <v>87</v>
      </c>
      <c r="D93" s="26" t="s">
        <v>75</v>
      </c>
      <c r="E93" s="22">
        <f t="shared" si="12"/>
        <v>43</v>
      </c>
      <c r="F93" s="22" t="str">
        <f t="shared" si="13"/>
        <v>Z43</v>
      </c>
      <c r="G93" s="22" t="e">
        <f ca="1" t="shared" si="14"/>
        <v>#REF!</v>
      </c>
    </row>
    <row r="94" spans="1:7" ht="19.5" customHeight="1" hidden="1">
      <c r="A94" s="24" t="str">
        <f t="shared" si="10"/>
        <v>Z44</v>
      </c>
      <c r="B94" s="24">
        <f t="shared" si="11"/>
        <v>93</v>
      </c>
      <c r="C94" s="25" t="s">
        <v>52</v>
      </c>
      <c r="D94" s="26" t="s">
        <v>75</v>
      </c>
      <c r="E94" s="22">
        <f t="shared" si="12"/>
        <v>44</v>
      </c>
      <c r="F94" s="22" t="str">
        <f t="shared" si="13"/>
        <v>Z44</v>
      </c>
      <c r="G94" s="22" t="e">
        <f ca="1" t="shared" si="14"/>
        <v>#REF!</v>
      </c>
    </row>
    <row r="95" spans="1:7" ht="19.5" customHeight="1" hidden="1">
      <c r="A95" s="24" t="str">
        <f t="shared" si="10"/>
        <v>Z45</v>
      </c>
      <c r="B95" s="24">
        <f t="shared" si="11"/>
        <v>94</v>
      </c>
      <c r="C95" s="25" t="s">
        <v>41</v>
      </c>
      <c r="D95" s="26" t="s">
        <v>75</v>
      </c>
      <c r="E95" s="22">
        <f t="shared" si="12"/>
        <v>45</v>
      </c>
      <c r="F95" s="22" t="str">
        <f t="shared" si="13"/>
        <v>Z45</v>
      </c>
      <c r="G95" s="22" t="e">
        <f ca="1" t="shared" si="14"/>
        <v>#REF!</v>
      </c>
    </row>
    <row r="96" spans="1:8" ht="19.5" customHeight="1" hidden="1">
      <c r="A96" s="24" t="str">
        <f t="shared" si="10"/>
        <v>Z46</v>
      </c>
      <c r="B96" s="24">
        <f t="shared" si="11"/>
        <v>95</v>
      </c>
      <c r="C96" s="25" t="s">
        <v>191</v>
      </c>
      <c r="D96" s="26" t="s">
        <v>75</v>
      </c>
      <c r="E96" s="22">
        <f t="shared" si="12"/>
        <v>46</v>
      </c>
      <c r="F96" s="22" t="str">
        <f t="shared" si="13"/>
        <v>Z46</v>
      </c>
      <c r="G96" s="22" t="e">
        <f ca="1" t="shared" si="14"/>
        <v>#REF!</v>
      </c>
      <c r="H96" s="23" t="s">
        <v>195</v>
      </c>
    </row>
    <row r="97" spans="1:7" ht="19.5" customHeight="1" hidden="1">
      <c r="A97" s="24" t="str">
        <f t="shared" si="10"/>
        <v>Z47</v>
      </c>
      <c r="B97" s="24">
        <f t="shared" si="11"/>
        <v>96</v>
      </c>
      <c r="C97" s="25" t="s">
        <v>61</v>
      </c>
      <c r="D97" s="26" t="s">
        <v>75</v>
      </c>
      <c r="E97" s="22">
        <f t="shared" si="12"/>
        <v>47</v>
      </c>
      <c r="F97" s="22" t="str">
        <f t="shared" si="13"/>
        <v>Z47</v>
      </c>
      <c r="G97" s="22" t="e">
        <f ca="1" t="shared" si="14"/>
        <v>#REF!</v>
      </c>
    </row>
    <row r="98" spans="1:8" ht="19.5" customHeight="1" hidden="1">
      <c r="A98" s="24" t="str">
        <f aca="true" t="shared" si="15" ref="A98:A129">F98</f>
        <v>Z48</v>
      </c>
      <c r="B98" s="24">
        <f aca="true" t="shared" si="16" ref="B98:B129">ROW()-1</f>
        <v>97</v>
      </c>
      <c r="C98" s="25" t="s">
        <v>34</v>
      </c>
      <c r="D98" s="26" t="s">
        <v>75</v>
      </c>
      <c r="E98" s="22">
        <f aca="true" t="shared" si="17" ref="E98:E129">IF(D98=D97,E97+1,1)</f>
        <v>48</v>
      </c>
      <c r="F98" s="22" t="str">
        <f aca="true" t="shared" si="18" ref="F98:F129">CONCATENATE(D98,E98)</f>
        <v>Z48</v>
      </c>
      <c r="G98" s="22" t="e">
        <f aca="true" ca="1" t="shared" si="19" ref="G98:G129">IF(D98&lt;&gt;"F",VLOOKUP(C98,INDIRECT("'"&amp;D98&amp;" liga'!$A$1:$O$30"),15,FALSE),VLOOKUP(C98,INDIRECT("'"&amp;D98&amp;" liga'!$A$1:$P$33"),16,FALSE))</f>
        <v>#REF!</v>
      </c>
      <c r="H98" s="23" t="s">
        <v>195</v>
      </c>
    </row>
    <row r="99" spans="1:7" ht="19.5" customHeight="1" hidden="1">
      <c r="A99" s="24" t="str">
        <f t="shared" si="15"/>
        <v>Z49</v>
      </c>
      <c r="B99" s="24">
        <f t="shared" si="16"/>
        <v>98</v>
      </c>
      <c r="C99" s="25" t="s">
        <v>112</v>
      </c>
      <c r="D99" s="26" t="s">
        <v>75</v>
      </c>
      <c r="E99" s="22">
        <f t="shared" si="17"/>
        <v>49</v>
      </c>
      <c r="F99" s="22" t="str">
        <f t="shared" si="18"/>
        <v>Z49</v>
      </c>
      <c r="G99" s="22" t="e">
        <f ca="1" t="shared" si="19"/>
        <v>#REF!</v>
      </c>
    </row>
    <row r="100" spans="1:7" ht="19.5" customHeight="1" hidden="1">
      <c r="A100" s="24" t="str">
        <f t="shared" si="15"/>
        <v>Z50</v>
      </c>
      <c r="B100" s="24">
        <f t="shared" si="16"/>
        <v>99</v>
      </c>
      <c r="C100" s="25" t="s">
        <v>21</v>
      </c>
      <c r="D100" s="26" t="s">
        <v>75</v>
      </c>
      <c r="E100" s="22">
        <f t="shared" si="17"/>
        <v>50</v>
      </c>
      <c r="F100" s="22" t="str">
        <f t="shared" si="18"/>
        <v>Z50</v>
      </c>
      <c r="G100" s="22" t="e">
        <f ca="1" t="shared" si="19"/>
        <v>#REF!</v>
      </c>
    </row>
    <row r="101" spans="1:8" ht="19.5" customHeight="1" hidden="1">
      <c r="A101" s="24" t="str">
        <f t="shared" si="15"/>
        <v>Z51</v>
      </c>
      <c r="B101" s="24">
        <f t="shared" si="16"/>
        <v>100</v>
      </c>
      <c r="C101" s="25" t="s">
        <v>157</v>
      </c>
      <c r="D101" s="26" t="s">
        <v>75</v>
      </c>
      <c r="E101" s="22">
        <f t="shared" si="17"/>
        <v>51</v>
      </c>
      <c r="F101" s="22" t="str">
        <f t="shared" si="18"/>
        <v>Z51</v>
      </c>
      <c r="G101" s="22" t="e">
        <f ca="1" t="shared" si="19"/>
        <v>#REF!</v>
      </c>
      <c r="H101" s="23" t="s">
        <v>197</v>
      </c>
    </row>
    <row r="102" spans="1:7" ht="19.5" customHeight="1" hidden="1">
      <c r="A102" s="24" t="str">
        <f t="shared" si="15"/>
        <v>Z52</v>
      </c>
      <c r="B102" s="24">
        <f t="shared" si="16"/>
        <v>101</v>
      </c>
      <c r="C102" s="25" t="s">
        <v>100</v>
      </c>
      <c r="D102" s="26" t="s">
        <v>75</v>
      </c>
      <c r="E102" s="22">
        <f t="shared" si="17"/>
        <v>52</v>
      </c>
      <c r="F102" s="22" t="str">
        <f t="shared" si="18"/>
        <v>Z52</v>
      </c>
      <c r="G102" s="22" t="e">
        <f ca="1" t="shared" si="19"/>
        <v>#REF!</v>
      </c>
    </row>
    <row r="103" spans="1:7" ht="19.5" customHeight="1" hidden="1">
      <c r="A103" s="24" t="str">
        <f t="shared" si="15"/>
        <v>Z53</v>
      </c>
      <c r="B103" s="24">
        <f t="shared" si="16"/>
        <v>102</v>
      </c>
      <c r="C103" s="25" t="s">
        <v>90</v>
      </c>
      <c r="D103" s="26" t="s">
        <v>75</v>
      </c>
      <c r="E103" s="22">
        <f t="shared" si="17"/>
        <v>53</v>
      </c>
      <c r="F103" s="22" t="str">
        <f t="shared" si="18"/>
        <v>Z53</v>
      </c>
      <c r="G103" s="22" t="e">
        <f ca="1" t="shared" si="19"/>
        <v>#REF!</v>
      </c>
    </row>
    <row r="104" spans="1:8" ht="19.5" customHeight="1" hidden="1">
      <c r="A104" s="24" t="str">
        <f t="shared" si="15"/>
        <v>Z54</v>
      </c>
      <c r="B104" s="24">
        <f t="shared" si="16"/>
        <v>103</v>
      </c>
      <c r="C104" s="25" t="s">
        <v>132</v>
      </c>
      <c r="D104" s="26" t="s">
        <v>75</v>
      </c>
      <c r="E104" s="22">
        <f t="shared" si="17"/>
        <v>54</v>
      </c>
      <c r="F104" s="22" t="str">
        <f t="shared" si="18"/>
        <v>Z54</v>
      </c>
      <c r="G104" s="22" t="e">
        <f ca="1" t="shared" si="19"/>
        <v>#REF!</v>
      </c>
      <c r="H104" s="23" t="s">
        <v>170</v>
      </c>
    </row>
    <row r="105" spans="1:7" ht="19.5" customHeight="1" hidden="1">
      <c r="A105" s="24" t="str">
        <f t="shared" si="15"/>
        <v>Z55</v>
      </c>
      <c r="B105" s="24">
        <f t="shared" si="16"/>
        <v>104</v>
      </c>
      <c r="C105" s="25" t="s">
        <v>105</v>
      </c>
      <c r="D105" s="26" t="s">
        <v>75</v>
      </c>
      <c r="E105" s="22">
        <f t="shared" si="17"/>
        <v>55</v>
      </c>
      <c r="F105" s="22" t="str">
        <f t="shared" si="18"/>
        <v>Z55</v>
      </c>
      <c r="G105" s="22" t="e">
        <f ca="1" t="shared" si="19"/>
        <v>#REF!</v>
      </c>
    </row>
    <row r="106" spans="1:7" ht="19.5" customHeight="1" hidden="1">
      <c r="A106" s="24" t="str">
        <f t="shared" si="15"/>
        <v>Z56</v>
      </c>
      <c r="B106" s="24">
        <f t="shared" si="16"/>
        <v>105</v>
      </c>
      <c r="C106" s="25" t="s">
        <v>121</v>
      </c>
      <c r="D106" s="26" t="s">
        <v>75</v>
      </c>
      <c r="E106" s="22">
        <f t="shared" si="17"/>
        <v>56</v>
      </c>
      <c r="F106" s="22" t="str">
        <f t="shared" si="18"/>
        <v>Z56</v>
      </c>
      <c r="G106" s="22" t="e">
        <f ca="1" t="shared" si="19"/>
        <v>#REF!</v>
      </c>
    </row>
    <row r="107" spans="1:7" ht="19.5" customHeight="1" hidden="1">
      <c r="A107" s="24" t="str">
        <f t="shared" si="15"/>
        <v>Z57</v>
      </c>
      <c r="B107" s="24">
        <f t="shared" si="16"/>
        <v>106</v>
      </c>
      <c r="C107" s="25" t="s">
        <v>35</v>
      </c>
      <c r="D107" s="26" t="s">
        <v>75</v>
      </c>
      <c r="E107" s="22">
        <f t="shared" si="17"/>
        <v>57</v>
      </c>
      <c r="F107" s="22" t="str">
        <f t="shared" si="18"/>
        <v>Z57</v>
      </c>
      <c r="G107" s="22" t="e">
        <f ca="1" t="shared" si="19"/>
        <v>#REF!</v>
      </c>
    </row>
    <row r="108" spans="1:7" ht="19.5" customHeight="1" hidden="1">
      <c r="A108" s="24" t="str">
        <f t="shared" si="15"/>
        <v>Z58</v>
      </c>
      <c r="B108" s="24">
        <f t="shared" si="16"/>
        <v>107</v>
      </c>
      <c r="C108" s="25" t="s">
        <v>97</v>
      </c>
      <c r="D108" s="26" t="s">
        <v>75</v>
      </c>
      <c r="E108" s="22">
        <f t="shared" si="17"/>
        <v>58</v>
      </c>
      <c r="F108" s="22" t="str">
        <f t="shared" si="18"/>
        <v>Z58</v>
      </c>
      <c r="G108" s="22" t="e">
        <f ca="1" t="shared" si="19"/>
        <v>#REF!</v>
      </c>
    </row>
    <row r="109" spans="1:7" ht="19.5" customHeight="1" hidden="1">
      <c r="A109" s="24" t="str">
        <f t="shared" si="15"/>
        <v>Z59</v>
      </c>
      <c r="B109" s="24">
        <f t="shared" si="16"/>
        <v>108</v>
      </c>
      <c r="C109" s="25" t="s">
        <v>104</v>
      </c>
      <c r="D109" s="26" t="s">
        <v>75</v>
      </c>
      <c r="E109" s="22">
        <f t="shared" si="17"/>
        <v>59</v>
      </c>
      <c r="F109" s="22" t="str">
        <f t="shared" si="18"/>
        <v>Z59</v>
      </c>
      <c r="G109" s="22" t="e">
        <f ca="1" t="shared" si="19"/>
        <v>#REF!</v>
      </c>
    </row>
    <row r="110" spans="1:7" ht="19.5" customHeight="1" hidden="1">
      <c r="A110" s="24" t="str">
        <f t="shared" si="15"/>
        <v>Z60</v>
      </c>
      <c r="B110" s="24">
        <f t="shared" si="16"/>
        <v>109</v>
      </c>
      <c r="C110" s="25" t="s">
        <v>141</v>
      </c>
      <c r="D110" s="26" t="s">
        <v>75</v>
      </c>
      <c r="E110" s="22">
        <f t="shared" si="17"/>
        <v>60</v>
      </c>
      <c r="F110" s="22" t="str">
        <f t="shared" si="18"/>
        <v>Z60</v>
      </c>
      <c r="G110" s="22" t="e">
        <f ca="1" t="shared" si="19"/>
        <v>#REF!</v>
      </c>
    </row>
    <row r="111" spans="1:7" ht="19.5" customHeight="1" hidden="1">
      <c r="A111" s="24" t="str">
        <f t="shared" si="15"/>
        <v>Z61</v>
      </c>
      <c r="B111" s="24">
        <f t="shared" si="16"/>
        <v>110</v>
      </c>
      <c r="C111" s="25" t="s">
        <v>140</v>
      </c>
      <c r="D111" s="26" t="s">
        <v>75</v>
      </c>
      <c r="E111" s="22">
        <f t="shared" si="17"/>
        <v>61</v>
      </c>
      <c r="F111" s="22" t="str">
        <f t="shared" si="18"/>
        <v>Z61</v>
      </c>
      <c r="G111" s="22" t="e">
        <f ca="1" t="shared" si="19"/>
        <v>#REF!</v>
      </c>
    </row>
    <row r="112" spans="1:7" ht="19.5" customHeight="1" hidden="1">
      <c r="A112" s="24" t="str">
        <f t="shared" si="15"/>
        <v>Z62</v>
      </c>
      <c r="B112" s="24">
        <f t="shared" si="16"/>
        <v>111</v>
      </c>
      <c r="C112" s="25" t="s">
        <v>66</v>
      </c>
      <c r="D112" s="26" t="s">
        <v>75</v>
      </c>
      <c r="E112" s="22">
        <f t="shared" si="17"/>
        <v>62</v>
      </c>
      <c r="F112" s="22" t="str">
        <f t="shared" si="18"/>
        <v>Z62</v>
      </c>
      <c r="G112" s="22" t="e">
        <f ca="1" t="shared" si="19"/>
        <v>#REF!</v>
      </c>
    </row>
    <row r="113" spans="1:7" ht="19.5" customHeight="1" hidden="1">
      <c r="A113" s="24" t="str">
        <f t="shared" si="15"/>
        <v>Z63</v>
      </c>
      <c r="B113" s="24">
        <f t="shared" si="16"/>
        <v>112</v>
      </c>
      <c r="C113" s="25" t="s">
        <v>15</v>
      </c>
      <c r="D113" s="26" t="s">
        <v>75</v>
      </c>
      <c r="E113" s="22">
        <f t="shared" si="17"/>
        <v>63</v>
      </c>
      <c r="F113" s="22" t="str">
        <f t="shared" si="18"/>
        <v>Z63</v>
      </c>
      <c r="G113" s="22" t="e">
        <f ca="1" t="shared" si="19"/>
        <v>#REF!</v>
      </c>
    </row>
    <row r="114" spans="1:7" ht="19.5" customHeight="1" hidden="1">
      <c r="A114" s="24" t="str">
        <f t="shared" si="15"/>
        <v>Z64</v>
      </c>
      <c r="B114" s="24">
        <f t="shared" si="16"/>
        <v>113</v>
      </c>
      <c r="C114" s="25" t="s">
        <v>102</v>
      </c>
      <c r="D114" s="26" t="s">
        <v>75</v>
      </c>
      <c r="E114" s="22">
        <f t="shared" si="17"/>
        <v>64</v>
      </c>
      <c r="F114" s="22" t="str">
        <f t="shared" si="18"/>
        <v>Z64</v>
      </c>
      <c r="G114" s="22" t="e">
        <f ca="1" t="shared" si="19"/>
        <v>#REF!</v>
      </c>
    </row>
    <row r="115" spans="1:7" ht="19.5" customHeight="1" hidden="1">
      <c r="A115" s="24" t="str">
        <f t="shared" si="15"/>
        <v>Z65</v>
      </c>
      <c r="B115" s="24">
        <f t="shared" si="16"/>
        <v>114</v>
      </c>
      <c r="C115" s="25" t="s">
        <v>70</v>
      </c>
      <c r="D115" s="26" t="s">
        <v>75</v>
      </c>
      <c r="E115" s="22">
        <f t="shared" si="17"/>
        <v>65</v>
      </c>
      <c r="F115" s="22" t="str">
        <f t="shared" si="18"/>
        <v>Z65</v>
      </c>
      <c r="G115" s="22" t="e">
        <f ca="1" t="shared" si="19"/>
        <v>#REF!</v>
      </c>
    </row>
    <row r="116" spans="1:7" ht="19.5" customHeight="1" hidden="1">
      <c r="A116" s="24" t="str">
        <f t="shared" si="15"/>
        <v>Z66</v>
      </c>
      <c r="B116" s="24">
        <f t="shared" si="16"/>
        <v>115</v>
      </c>
      <c r="C116" s="25" t="s">
        <v>129</v>
      </c>
      <c r="D116" s="26" t="s">
        <v>75</v>
      </c>
      <c r="E116" s="22">
        <f t="shared" si="17"/>
        <v>66</v>
      </c>
      <c r="F116" s="22" t="str">
        <f t="shared" si="18"/>
        <v>Z66</v>
      </c>
      <c r="G116" s="22" t="e">
        <f ca="1" t="shared" si="19"/>
        <v>#REF!</v>
      </c>
    </row>
    <row r="117" spans="1:7" ht="19.5" customHeight="1" hidden="1">
      <c r="A117" s="24" t="str">
        <f t="shared" si="15"/>
        <v>Z67</v>
      </c>
      <c r="B117" s="24">
        <f t="shared" si="16"/>
        <v>116</v>
      </c>
      <c r="C117" s="25" t="s">
        <v>84</v>
      </c>
      <c r="D117" s="26" t="s">
        <v>75</v>
      </c>
      <c r="E117" s="22">
        <f t="shared" si="17"/>
        <v>67</v>
      </c>
      <c r="F117" s="22" t="str">
        <f t="shared" si="18"/>
        <v>Z67</v>
      </c>
      <c r="G117" s="22" t="e">
        <f ca="1" t="shared" si="19"/>
        <v>#REF!</v>
      </c>
    </row>
    <row r="118" spans="1:7" ht="19.5" customHeight="1" hidden="1">
      <c r="A118" s="24" t="str">
        <f t="shared" si="15"/>
        <v>Z68</v>
      </c>
      <c r="B118" s="24">
        <f t="shared" si="16"/>
        <v>117</v>
      </c>
      <c r="C118" s="25" t="s">
        <v>81</v>
      </c>
      <c r="D118" s="26" t="s">
        <v>75</v>
      </c>
      <c r="E118" s="22">
        <f t="shared" si="17"/>
        <v>68</v>
      </c>
      <c r="F118" s="22" t="str">
        <f t="shared" si="18"/>
        <v>Z68</v>
      </c>
      <c r="G118" s="22" t="e">
        <f ca="1" t="shared" si="19"/>
        <v>#REF!</v>
      </c>
    </row>
    <row r="119" spans="1:7" ht="19.5" customHeight="1" hidden="1">
      <c r="A119" s="24" t="str">
        <f t="shared" si="15"/>
        <v>Z69</v>
      </c>
      <c r="B119" s="24">
        <f t="shared" si="16"/>
        <v>118</v>
      </c>
      <c r="C119" s="25" t="s">
        <v>67</v>
      </c>
      <c r="D119" s="26" t="s">
        <v>75</v>
      </c>
      <c r="E119" s="22">
        <f t="shared" si="17"/>
        <v>69</v>
      </c>
      <c r="F119" s="22" t="str">
        <f t="shared" si="18"/>
        <v>Z69</v>
      </c>
      <c r="G119" s="22" t="e">
        <f ca="1" t="shared" si="19"/>
        <v>#REF!</v>
      </c>
    </row>
    <row r="120" spans="1:7" ht="19.5" customHeight="1" hidden="1">
      <c r="A120" s="24" t="str">
        <f t="shared" si="15"/>
        <v>Z70</v>
      </c>
      <c r="B120" s="24">
        <f t="shared" si="16"/>
        <v>119</v>
      </c>
      <c r="C120" s="25" t="s">
        <v>135</v>
      </c>
      <c r="D120" s="26" t="s">
        <v>75</v>
      </c>
      <c r="E120" s="22">
        <f t="shared" si="17"/>
        <v>70</v>
      </c>
      <c r="F120" s="22" t="str">
        <f t="shared" si="18"/>
        <v>Z70</v>
      </c>
      <c r="G120" s="22" t="e">
        <f ca="1" t="shared" si="19"/>
        <v>#REF!</v>
      </c>
    </row>
    <row r="121" spans="1:7" ht="19.5" customHeight="1" hidden="1">
      <c r="A121" s="24" t="str">
        <f t="shared" si="15"/>
        <v>Z71</v>
      </c>
      <c r="B121" s="24">
        <f t="shared" si="16"/>
        <v>120</v>
      </c>
      <c r="C121" s="25" t="s">
        <v>96</v>
      </c>
      <c r="D121" s="26" t="s">
        <v>75</v>
      </c>
      <c r="E121" s="22">
        <f t="shared" si="17"/>
        <v>71</v>
      </c>
      <c r="F121" s="22" t="str">
        <f t="shared" si="18"/>
        <v>Z71</v>
      </c>
      <c r="G121" s="22" t="e">
        <f ca="1" t="shared" si="19"/>
        <v>#REF!</v>
      </c>
    </row>
    <row r="122" spans="1:7" ht="19.5" customHeight="1" hidden="1">
      <c r="A122" s="24" t="str">
        <f t="shared" si="15"/>
        <v>Z72</v>
      </c>
      <c r="B122" s="24">
        <f t="shared" si="16"/>
        <v>121</v>
      </c>
      <c r="C122" s="25" t="s">
        <v>125</v>
      </c>
      <c r="D122" s="26" t="s">
        <v>75</v>
      </c>
      <c r="E122" s="22">
        <f t="shared" si="17"/>
        <v>72</v>
      </c>
      <c r="F122" s="22" t="str">
        <f t="shared" si="18"/>
        <v>Z72</v>
      </c>
      <c r="G122" s="22" t="e">
        <f ca="1" t="shared" si="19"/>
        <v>#REF!</v>
      </c>
    </row>
    <row r="123" spans="1:7" ht="19.5" customHeight="1" hidden="1">
      <c r="A123" s="24" t="str">
        <f t="shared" si="15"/>
        <v>Z73</v>
      </c>
      <c r="B123" s="24">
        <f t="shared" si="16"/>
        <v>122</v>
      </c>
      <c r="C123" s="25" t="s">
        <v>82</v>
      </c>
      <c r="D123" s="26" t="s">
        <v>75</v>
      </c>
      <c r="E123" s="22">
        <f t="shared" si="17"/>
        <v>73</v>
      </c>
      <c r="F123" s="22" t="str">
        <f t="shared" si="18"/>
        <v>Z73</v>
      </c>
      <c r="G123" s="22" t="e">
        <f ca="1" t="shared" si="19"/>
        <v>#REF!</v>
      </c>
    </row>
    <row r="124" spans="1:7" ht="19.5" customHeight="1" hidden="1">
      <c r="A124" s="24" t="str">
        <f t="shared" si="15"/>
        <v>Z74</v>
      </c>
      <c r="B124" s="24">
        <f t="shared" si="16"/>
        <v>123</v>
      </c>
      <c r="C124" s="25" t="s">
        <v>50</v>
      </c>
      <c r="D124" s="26" t="s">
        <v>75</v>
      </c>
      <c r="E124" s="22">
        <f t="shared" si="17"/>
        <v>74</v>
      </c>
      <c r="F124" s="22" t="str">
        <f t="shared" si="18"/>
        <v>Z74</v>
      </c>
      <c r="G124" s="22" t="e">
        <f ca="1" t="shared" si="19"/>
        <v>#REF!</v>
      </c>
    </row>
    <row r="125" spans="1:7" ht="19.5" customHeight="1" hidden="1">
      <c r="A125" s="24" t="str">
        <f t="shared" si="15"/>
        <v>Z75</v>
      </c>
      <c r="B125" s="24">
        <f t="shared" si="16"/>
        <v>124</v>
      </c>
      <c r="C125" s="25" t="s">
        <v>144</v>
      </c>
      <c r="D125" s="26" t="s">
        <v>75</v>
      </c>
      <c r="E125" s="22">
        <f t="shared" si="17"/>
        <v>75</v>
      </c>
      <c r="F125" s="22" t="str">
        <f t="shared" si="18"/>
        <v>Z75</v>
      </c>
      <c r="G125" s="22" t="e">
        <f ca="1" t="shared" si="19"/>
        <v>#REF!</v>
      </c>
    </row>
    <row r="126" spans="1:8" ht="19.5" customHeight="1" hidden="1">
      <c r="A126" s="24" t="str">
        <f t="shared" si="15"/>
        <v>Z76</v>
      </c>
      <c r="B126" s="24">
        <f t="shared" si="16"/>
        <v>125</v>
      </c>
      <c r="C126" s="25" t="s">
        <v>113</v>
      </c>
      <c r="D126" s="26" t="s">
        <v>75</v>
      </c>
      <c r="E126" s="22">
        <f t="shared" si="17"/>
        <v>76</v>
      </c>
      <c r="F126" s="22" t="str">
        <f t="shared" si="18"/>
        <v>Z76</v>
      </c>
      <c r="G126" s="22" t="e">
        <f ca="1" t="shared" si="19"/>
        <v>#REF!</v>
      </c>
      <c r="H126" s="23" t="s">
        <v>197</v>
      </c>
    </row>
    <row r="127" spans="1:7" ht="19.5" customHeight="1" hidden="1">
      <c r="A127" s="24" t="str">
        <f t="shared" si="15"/>
        <v>Z77</v>
      </c>
      <c r="B127" s="24">
        <f t="shared" si="16"/>
        <v>126</v>
      </c>
      <c r="C127" s="25" t="s">
        <v>106</v>
      </c>
      <c r="D127" s="26" t="s">
        <v>75</v>
      </c>
      <c r="E127" s="22">
        <f t="shared" si="17"/>
        <v>77</v>
      </c>
      <c r="F127" s="22" t="str">
        <f t="shared" si="18"/>
        <v>Z77</v>
      </c>
      <c r="G127" s="22" t="e">
        <f ca="1" t="shared" si="19"/>
        <v>#REF!</v>
      </c>
    </row>
    <row r="128" spans="1:7" ht="19.5" customHeight="1" hidden="1">
      <c r="A128" s="24" t="str">
        <f t="shared" si="15"/>
        <v>Z78</v>
      </c>
      <c r="B128" s="24">
        <f t="shared" si="16"/>
        <v>127</v>
      </c>
      <c r="C128" s="25" t="s">
        <v>12</v>
      </c>
      <c r="D128" s="26" t="s">
        <v>75</v>
      </c>
      <c r="E128" s="22">
        <f t="shared" si="17"/>
        <v>78</v>
      </c>
      <c r="F128" s="22" t="str">
        <f t="shared" si="18"/>
        <v>Z78</v>
      </c>
      <c r="G128" s="22" t="e">
        <f ca="1" t="shared" si="19"/>
        <v>#REF!</v>
      </c>
    </row>
    <row r="129" spans="1:7" ht="19.5" customHeight="1" hidden="1">
      <c r="A129" s="24" t="str">
        <f t="shared" si="15"/>
        <v>Z79</v>
      </c>
      <c r="B129" s="24">
        <f t="shared" si="16"/>
        <v>128</v>
      </c>
      <c r="C129" s="25" t="s">
        <v>117</v>
      </c>
      <c r="D129" s="26" t="s">
        <v>75</v>
      </c>
      <c r="E129" s="22">
        <f t="shared" si="17"/>
        <v>79</v>
      </c>
      <c r="F129" s="22" t="str">
        <f t="shared" si="18"/>
        <v>Z79</v>
      </c>
      <c r="G129" s="22" t="e">
        <f ca="1" t="shared" si="19"/>
        <v>#REF!</v>
      </c>
    </row>
    <row r="130" spans="1:8" ht="19.5" customHeight="1" hidden="1">
      <c r="A130" s="24" t="str">
        <f aca="true" t="shared" si="20" ref="A130:A162">F130</f>
        <v>Z80</v>
      </c>
      <c r="B130" s="24">
        <f aca="true" t="shared" si="21" ref="B130:B162">ROW()-1</f>
        <v>129</v>
      </c>
      <c r="C130" s="25" t="s">
        <v>76</v>
      </c>
      <c r="D130" s="26" t="s">
        <v>75</v>
      </c>
      <c r="E130" s="22">
        <f aca="true" t="shared" si="22" ref="E130:E161">IF(D130=D129,E129+1,1)</f>
        <v>80</v>
      </c>
      <c r="F130" s="22" t="str">
        <f aca="true" t="shared" si="23" ref="F130:F161">CONCATENATE(D130,E130)</f>
        <v>Z80</v>
      </c>
      <c r="G130" s="22" t="e">
        <f aca="true" ca="1" t="shared" si="24" ref="G130:G162">IF(D130&lt;&gt;"F",VLOOKUP(C130,INDIRECT("'"&amp;D130&amp;" liga'!$A$1:$O$30"),15,FALSE),VLOOKUP(C130,INDIRECT("'"&amp;D130&amp;" liga'!$A$1:$P$33"),16,FALSE))</f>
        <v>#REF!</v>
      </c>
      <c r="H130" s="23" t="s">
        <v>168</v>
      </c>
    </row>
    <row r="131" spans="1:7" ht="19.5" customHeight="1" hidden="1">
      <c r="A131" s="24" t="str">
        <f t="shared" si="20"/>
        <v>Z81</v>
      </c>
      <c r="B131" s="24">
        <f t="shared" si="21"/>
        <v>130</v>
      </c>
      <c r="C131" s="25" t="s">
        <v>29</v>
      </c>
      <c r="D131" s="26" t="s">
        <v>75</v>
      </c>
      <c r="E131" s="22">
        <f t="shared" si="22"/>
        <v>81</v>
      </c>
      <c r="F131" s="22" t="str">
        <f t="shared" si="23"/>
        <v>Z81</v>
      </c>
      <c r="G131" s="22" t="e">
        <f ca="1" t="shared" si="24"/>
        <v>#REF!</v>
      </c>
    </row>
    <row r="132" spans="1:7" ht="19.5" customHeight="1" hidden="1">
      <c r="A132" s="24" t="str">
        <f t="shared" si="20"/>
        <v>Z82</v>
      </c>
      <c r="B132" s="24">
        <f t="shared" si="21"/>
        <v>131</v>
      </c>
      <c r="C132" s="25" t="s">
        <v>153</v>
      </c>
      <c r="D132" s="26" t="s">
        <v>75</v>
      </c>
      <c r="E132" s="22">
        <f t="shared" si="22"/>
        <v>82</v>
      </c>
      <c r="F132" s="22" t="str">
        <f t="shared" si="23"/>
        <v>Z82</v>
      </c>
      <c r="G132" s="22" t="e">
        <f ca="1" t="shared" si="24"/>
        <v>#REF!</v>
      </c>
    </row>
    <row r="133" spans="1:7" ht="19.5" customHeight="1" hidden="1">
      <c r="A133" s="24" t="str">
        <f t="shared" si="20"/>
        <v>Z83</v>
      </c>
      <c r="B133" s="24">
        <f t="shared" si="21"/>
        <v>132</v>
      </c>
      <c r="C133" s="25" t="s">
        <v>13</v>
      </c>
      <c r="D133" s="26" t="s">
        <v>75</v>
      </c>
      <c r="E133" s="22">
        <f t="shared" si="22"/>
        <v>83</v>
      </c>
      <c r="F133" s="22" t="str">
        <f t="shared" si="23"/>
        <v>Z83</v>
      </c>
      <c r="G133" s="22" t="e">
        <f ca="1" t="shared" si="24"/>
        <v>#REF!</v>
      </c>
    </row>
    <row r="134" spans="1:7" ht="19.5" customHeight="1" hidden="1">
      <c r="A134" s="24" t="str">
        <f t="shared" si="20"/>
        <v>Z84</v>
      </c>
      <c r="B134" s="24">
        <f t="shared" si="21"/>
        <v>133</v>
      </c>
      <c r="C134" s="25" t="s">
        <v>119</v>
      </c>
      <c r="D134" s="26" t="s">
        <v>75</v>
      </c>
      <c r="E134" s="22">
        <f t="shared" si="22"/>
        <v>84</v>
      </c>
      <c r="F134" s="22" t="str">
        <f t="shared" si="23"/>
        <v>Z84</v>
      </c>
      <c r="G134" s="22" t="e">
        <f ca="1" t="shared" si="24"/>
        <v>#REF!</v>
      </c>
    </row>
    <row r="135" spans="1:7" ht="19.5" customHeight="1" hidden="1">
      <c r="A135" s="24" t="str">
        <f t="shared" si="20"/>
        <v>Z85</v>
      </c>
      <c r="B135" s="24">
        <f t="shared" si="21"/>
        <v>134</v>
      </c>
      <c r="C135" s="25" t="s">
        <v>89</v>
      </c>
      <c r="D135" s="26" t="s">
        <v>75</v>
      </c>
      <c r="E135" s="22">
        <f t="shared" si="22"/>
        <v>85</v>
      </c>
      <c r="F135" s="22" t="str">
        <f t="shared" si="23"/>
        <v>Z85</v>
      </c>
      <c r="G135" s="22" t="e">
        <f ca="1" t="shared" si="24"/>
        <v>#REF!</v>
      </c>
    </row>
    <row r="136" spans="1:7" ht="19.5" customHeight="1" hidden="1">
      <c r="A136" s="24" t="str">
        <f t="shared" si="20"/>
        <v>Z86</v>
      </c>
      <c r="B136" s="24">
        <f t="shared" si="21"/>
        <v>135</v>
      </c>
      <c r="C136" s="25" t="s">
        <v>44</v>
      </c>
      <c r="D136" s="26" t="s">
        <v>75</v>
      </c>
      <c r="E136" s="22">
        <f t="shared" si="22"/>
        <v>86</v>
      </c>
      <c r="F136" s="22" t="str">
        <f t="shared" si="23"/>
        <v>Z86</v>
      </c>
      <c r="G136" s="22" t="e">
        <f ca="1" t="shared" si="24"/>
        <v>#REF!</v>
      </c>
    </row>
    <row r="137" spans="1:7" ht="19.5" customHeight="1" hidden="1">
      <c r="A137" s="24" t="str">
        <f t="shared" si="20"/>
        <v>Z87</v>
      </c>
      <c r="B137" s="24">
        <f t="shared" si="21"/>
        <v>136</v>
      </c>
      <c r="C137" s="25" t="s">
        <v>93</v>
      </c>
      <c r="D137" s="26" t="s">
        <v>75</v>
      </c>
      <c r="E137" s="22">
        <f t="shared" si="22"/>
        <v>87</v>
      </c>
      <c r="F137" s="22" t="str">
        <f t="shared" si="23"/>
        <v>Z87</v>
      </c>
      <c r="G137" s="22" t="e">
        <f ca="1" t="shared" si="24"/>
        <v>#REF!</v>
      </c>
    </row>
    <row r="138" spans="1:7" ht="19.5" customHeight="1" hidden="1">
      <c r="A138" s="24" t="str">
        <f t="shared" si="20"/>
        <v>Z88</v>
      </c>
      <c r="B138" s="24">
        <f t="shared" si="21"/>
        <v>137</v>
      </c>
      <c r="C138" s="25" t="s">
        <v>95</v>
      </c>
      <c r="D138" s="26" t="s">
        <v>75</v>
      </c>
      <c r="E138" s="22">
        <f t="shared" si="22"/>
        <v>88</v>
      </c>
      <c r="F138" s="22" t="str">
        <f t="shared" si="23"/>
        <v>Z88</v>
      </c>
      <c r="G138" s="22" t="e">
        <f ca="1" t="shared" si="24"/>
        <v>#REF!</v>
      </c>
    </row>
    <row r="139" spans="1:7" ht="19.5" customHeight="1" hidden="1">
      <c r="A139" s="24" t="str">
        <f t="shared" si="20"/>
        <v>Z89</v>
      </c>
      <c r="B139" s="24">
        <f t="shared" si="21"/>
        <v>138</v>
      </c>
      <c r="C139" s="25" t="s">
        <v>16</v>
      </c>
      <c r="D139" s="26" t="s">
        <v>75</v>
      </c>
      <c r="E139" s="22">
        <f t="shared" si="22"/>
        <v>89</v>
      </c>
      <c r="F139" s="22" t="str">
        <f t="shared" si="23"/>
        <v>Z89</v>
      </c>
      <c r="G139" s="22" t="e">
        <f ca="1" t="shared" si="24"/>
        <v>#REF!</v>
      </c>
    </row>
    <row r="140" spans="1:8" ht="19.5" customHeight="1" hidden="1">
      <c r="A140" s="24" t="str">
        <f t="shared" si="20"/>
        <v>Z90</v>
      </c>
      <c r="B140" s="24">
        <f t="shared" si="21"/>
        <v>139</v>
      </c>
      <c r="C140" s="25" t="s">
        <v>160</v>
      </c>
      <c r="D140" s="26" t="s">
        <v>75</v>
      </c>
      <c r="E140" s="22">
        <f t="shared" si="22"/>
        <v>90</v>
      </c>
      <c r="F140" s="22" t="str">
        <f t="shared" si="23"/>
        <v>Z90</v>
      </c>
      <c r="G140" s="22" t="e">
        <f ca="1" t="shared" si="24"/>
        <v>#REF!</v>
      </c>
      <c r="H140" s="23" t="s">
        <v>172</v>
      </c>
    </row>
    <row r="141" spans="1:7" ht="19.5" customHeight="1" hidden="1">
      <c r="A141" s="24" t="str">
        <f t="shared" si="20"/>
        <v>Z91</v>
      </c>
      <c r="B141" s="24">
        <f t="shared" si="21"/>
        <v>140</v>
      </c>
      <c r="C141" s="41" t="s">
        <v>62</v>
      </c>
      <c r="D141" s="26" t="s">
        <v>75</v>
      </c>
      <c r="E141" s="22">
        <f t="shared" si="22"/>
        <v>91</v>
      </c>
      <c r="F141" s="22" t="str">
        <f t="shared" si="23"/>
        <v>Z91</v>
      </c>
      <c r="G141" s="22" t="e">
        <f ca="1" t="shared" si="24"/>
        <v>#REF!</v>
      </c>
    </row>
    <row r="142" spans="1:7" ht="19.5" customHeight="1" hidden="1">
      <c r="A142" s="24" t="str">
        <f t="shared" si="20"/>
        <v>Z92</v>
      </c>
      <c r="B142" s="24">
        <f t="shared" si="21"/>
        <v>141</v>
      </c>
      <c r="C142" s="25" t="s">
        <v>92</v>
      </c>
      <c r="D142" s="26" t="s">
        <v>75</v>
      </c>
      <c r="E142" s="22">
        <f t="shared" si="22"/>
        <v>92</v>
      </c>
      <c r="F142" s="22" t="str">
        <f t="shared" si="23"/>
        <v>Z92</v>
      </c>
      <c r="G142" s="22" t="e">
        <f ca="1" t="shared" si="24"/>
        <v>#REF!</v>
      </c>
    </row>
    <row r="143" spans="1:7" ht="19.5" customHeight="1" hidden="1">
      <c r="A143" s="24" t="str">
        <f t="shared" si="20"/>
        <v>Z93</v>
      </c>
      <c r="B143" s="24">
        <f t="shared" si="21"/>
        <v>142</v>
      </c>
      <c r="C143" s="41" t="s">
        <v>111</v>
      </c>
      <c r="D143" s="26" t="s">
        <v>75</v>
      </c>
      <c r="E143" s="22">
        <f t="shared" si="22"/>
        <v>93</v>
      </c>
      <c r="F143" s="22" t="str">
        <f t="shared" si="23"/>
        <v>Z93</v>
      </c>
      <c r="G143" s="22" t="e">
        <f ca="1" t="shared" si="24"/>
        <v>#REF!</v>
      </c>
    </row>
    <row r="144" spans="1:7" ht="19.5" customHeight="1" hidden="1">
      <c r="A144" s="24" t="str">
        <f t="shared" si="20"/>
        <v>Z94</v>
      </c>
      <c r="B144" s="24">
        <f t="shared" si="21"/>
        <v>143</v>
      </c>
      <c r="C144" s="25" t="s">
        <v>85</v>
      </c>
      <c r="D144" s="26" t="s">
        <v>75</v>
      </c>
      <c r="E144" s="22">
        <f t="shared" si="22"/>
        <v>94</v>
      </c>
      <c r="F144" s="22" t="str">
        <f t="shared" si="23"/>
        <v>Z94</v>
      </c>
      <c r="G144" s="22" t="e">
        <f ca="1" t="shared" si="24"/>
        <v>#REF!</v>
      </c>
    </row>
    <row r="145" spans="1:8" ht="19.5" customHeight="1" hidden="1">
      <c r="A145" s="24" t="str">
        <f t="shared" si="20"/>
        <v>Z95</v>
      </c>
      <c r="B145" s="24">
        <f t="shared" si="21"/>
        <v>144</v>
      </c>
      <c r="C145" s="25" t="s">
        <v>110</v>
      </c>
      <c r="D145" s="26" t="s">
        <v>75</v>
      </c>
      <c r="E145" s="22">
        <f t="shared" si="22"/>
        <v>95</v>
      </c>
      <c r="F145" s="22" t="str">
        <f t="shared" si="23"/>
        <v>Z95</v>
      </c>
      <c r="G145" s="22" t="e">
        <f ca="1" t="shared" si="24"/>
        <v>#REF!</v>
      </c>
      <c r="H145" s="23" t="s">
        <v>167</v>
      </c>
    </row>
    <row r="146" spans="1:7" ht="19.5" customHeight="1" hidden="1">
      <c r="A146" s="24" t="str">
        <f t="shared" si="20"/>
        <v>Z96</v>
      </c>
      <c r="B146" s="24">
        <f t="shared" si="21"/>
        <v>145</v>
      </c>
      <c r="C146" s="25" t="s">
        <v>126</v>
      </c>
      <c r="D146" s="26" t="s">
        <v>75</v>
      </c>
      <c r="E146" s="22">
        <f t="shared" si="22"/>
        <v>96</v>
      </c>
      <c r="F146" s="22" t="str">
        <f t="shared" si="23"/>
        <v>Z96</v>
      </c>
      <c r="G146" s="22" t="e">
        <f ca="1" t="shared" si="24"/>
        <v>#REF!</v>
      </c>
    </row>
    <row r="147" spans="1:7" ht="19.5" customHeight="1" hidden="1">
      <c r="A147" s="24" t="str">
        <f t="shared" si="20"/>
        <v>Z97</v>
      </c>
      <c r="B147" s="24">
        <f t="shared" si="21"/>
        <v>146</v>
      </c>
      <c r="C147" s="25" t="s">
        <v>11</v>
      </c>
      <c r="D147" s="26" t="s">
        <v>75</v>
      </c>
      <c r="E147" s="22">
        <f t="shared" si="22"/>
        <v>97</v>
      </c>
      <c r="F147" s="22" t="str">
        <f t="shared" si="23"/>
        <v>Z97</v>
      </c>
      <c r="G147" s="22" t="e">
        <f ca="1" t="shared" si="24"/>
        <v>#REF!</v>
      </c>
    </row>
    <row r="148" spans="1:7" ht="19.5" customHeight="1" hidden="1">
      <c r="A148" s="24" t="str">
        <f t="shared" si="20"/>
        <v>Z98</v>
      </c>
      <c r="B148" s="24">
        <f t="shared" si="21"/>
        <v>147</v>
      </c>
      <c r="C148" s="25"/>
      <c r="D148" s="26" t="s">
        <v>75</v>
      </c>
      <c r="E148" s="22">
        <f t="shared" si="22"/>
        <v>98</v>
      </c>
      <c r="F148" s="22" t="str">
        <f t="shared" si="23"/>
        <v>Z98</v>
      </c>
      <c r="G148" s="22" t="e">
        <f ca="1" t="shared" si="24"/>
        <v>#REF!</v>
      </c>
    </row>
    <row r="149" spans="1:7" ht="19.5" customHeight="1" hidden="1">
      <c r="A149" s="24" t="str">
        <f t="shared" si="20"/>
        <v>Z99</v>
      </c>
      <c r="B149" s="24">
        <f t="shared" si="21"/>
        <v>148</v>
      </c>
      <c r="C149" s="25"/>
      <c r="D149" s="26" t="s">
        <v>75</v>
      </c>
      <c r="E149" s="22">
        <f t="shared" si="22"/>
        <v>99</v>
      </c>
      <c r="F149" s="22" t="str">
        <f t="shared" si="23"/>
        <v>Z99</v>
      </c>
      <c r="G149" s="22" t="e">
        <f ca="1" t="shared" si="24"/>
        <v>#REF!</v>
      </c>
    </row>
    <row r="150" spans="1:7" ht="19.5" customHeight="1" hidden="1">
      <c r="A150" s="24" t="str">
        <f t="shared" si="20"/>
        <v>Z100</v>
      </c>
      <c r="B150" s="24">
        <f t="shared" si="21"/>
        <v>149</v>
      </c>
      <c r="C150" s="25"/>
      <c r="D150" s="26" t="s">
        <v>75</v>
      </c>
      <c r="E150" s="22">
        <f t="shared" si="22"/>
        <v>100</v>
      </c>
      <c r="F150" s="22" t="str">
        <f t="shared" si="23"/>
        <v>Z100</v>
      </c>
      <c r="G150" s="22" t="e">
        <f ca="1" t="shared" si="24"/>
        <v>#REF!</v>
      </c>
    </row>
    <row r="151" spans="1:7" ht="19.5" customHeight="1" hidden="1">
      <c r="A151" s="24" t="str">
        <f t="shared" si="20"/>
        <v>Z101</v>
      </c>
      <c r="B151" s="24">
        <f t="shared" si="21"/>
        <v>150</v>
      </c>
      <c r="C151" s="25"/>
      <c r="D151" s="26" t="s">
        <v>75</v>
      </c>
      <c r="E151" s="22">
        <f t="shared" si="22"/>
        <v>101</v>
      </c>
      <c r="F151" s="22" t="str">
        <f t="shared" si="23"/>
        <v>Z101</v>
      </c>
      <c r="G151" s="22" t="e">
        <f ca="1" t="shared" si="24"/>
        <v>#REF!</v>
      </c>
    </row>
    <row r="152" spans="1:7" ht="19.5" customHeight="1" hidden="1">
      <c r="A152" s="24" t="str">
        <f t="shared" si="20"/>
        <v>Z102</v>
      </c>
      <c r="B152" s="24">
        <f t="shared" si="21"/>
        <v>151</v>
      </c>
      <c r="C152" s="25"/>
      <c r="D152" s="26" t="s">
        <v>75</v>
      </c>
      <c r="E152" s="22">
        <f t="shared" si="22"/>
        <v>102</v>
      </c>
      <c r="F152" s="22" t="str">
        <f t="shared" si="23"/>
        <v>Z102</v>
      </c>
      <c r="G152" s="22" t="e">
        <f ca="1" t="shared" si="24"/>
        <v>#REF!</v>
      </c>
    </row>
    <row r="153" spans="1:7" ht="19.5" customHeight="1" hidden="1">
      <c r="A153" s="24" t="str">
        <f t="shared" si="20"/>
        <v>Z103</v>
      </c>
      <c r="B153" s="24">
        <f t="shared" si="21"/>
        <v>152</v>
      </c>
      <c r="C153" s="25"/>
      <c r="D153" s="26" t="s">
        <v>75</v>
      </c>
      <c r="E153" s="22">
        <f t="shared" si="22"/>
        <v>103</v>
      </c>
      <c r="F153" s="22" t="str">
        <f t="shared" si="23"/>
        <v>Z103</v>
      </c>
      <c r="G153" s="22" t="e">
        <f ca="1" t="shared" si="24"/>
        <v>#REF!</v>
      </c>
    </row>
    <row r="154" spans="1:7" ht="19.5" customHeight="1" hidden="1">
      <c r="A154" s="24" t="str">
        <f t="shared" si="20"/>
        <v>Z104</v>
      </c>
      <c r="B154" s="24">
        <f t="shared" si="21"/>
        <v>153</v>
      </c>
      <c r="C154" s="25"/>
      <c r="D154" s="26" t="s">
        <v>75</v>
      </c>
      <c r="E154" s="22">
        <f t="shared" si="22"/>
        <v>104</v>
      </c>
      <c r="F154" s="22" t="str">
        <f t="shared" si="23"/>
        <v>Z104</v>
      </c>
      <c r="G154" s="22" t="e">
        <f ca="1" t="shared" si="24"/>
        <v>#REF!</v>
      </c>
    </row>
    <row r="155" spans="1:7" ht="19.5" customHeight="1" hidden="1">
      <c r="A155" s="24" t="str">
        <f t="shared" si="20"/>
        <v>Z105</v>
      </c>
      <c r="B155" s="24">
        <f t="shared" si="21"/>
        <v>154</v>
      </c>
      <c r="C155" s="25"/>
      <c r="D155" s="26" t="s">
        <v>75</v>
      </c>
      <c r="E155" s="22">
        <f t="shared" si="22"/>
        <v>105</v>
      </c>
      <c r="F155" s="22" t="str">
        <f t="shared" si="23"/>
        <v>Z105</v>
      </c>
      <c r="G155" s="22" t="e">
        <f ca="1" t="shared" si="24"/>
        <v>#REF!</v>
      </c>
    </row>
    <row r="156" spans="1:7" ht="19.5" customHeight="1" hidden="1">
      <c r="A156" s="24" t="str">
        <f t="shared" si="20"/>
        <v>Z106</v>
      </c>
      <c r="B156" s="24">
        <f t="shared" si="21"/>
        <v>155</v>
      </c>
      <c r="C156" s="25"/>
      <c r="D156" s="26" t="s">
        <v>75</v>
      </c>
      <c r="E156" s="22">
        <f t="shared" si="22"/>
        <v>106</v>
      </c>
      <c r="F156" s="22" t="str">
        <f t="shared" si="23"/>
        <v>Z106</v>
      </c>
      <c r="G156" s="22" t="e">
        <f ca="1" t="shared" si="24"/>
        <v>#REF!</v>
      </c>
    </row>
    <row r="157" spans="1:7" ht="19.5" customHeight="1" hidden="1">
      <c r="A157" s="24" t="str">
        <f t="shared" si="20"/>
        <v>Z107</v>
      </c>
      <c r="B157" s="24">
        <f t="shared" si="21"/>
        <v>156</v>
      </c>
      <c r="C157" s="25"/>
      <c r="D157" s="26" t="s">
        <v>75</v>
      </c>
      <c r="E157" s="22">
        <f t="shared" si="22"/>
        <v>107</v>
      </c>
      <c r="F157" s="22" t="str">
        <f t="shared" si="23"/>
        <v>Z107</v>
      </c>
      <c r="G157" s="22" t="e">
        <f ca="1" t="shared" si="24"/>
        <v>#REF!</v>
      </c>
    </row>
    <row r="158" spans="1:7" ht="19.5" customHeight="1" hidden="1">
      <c r="A158" s="24" t="str">
        <f t="shared" si="20"/>
        <v>Z108</v>
      </c>
      <c r="B158" s="24">
        <f t="shared" si="21"/>
        <v>157</v>
      </c>
      <c r="C158" s="25"/>
      <c r="D158" s="26" t="s">
        <v>75</v>
      </c>
      <c r="E158" s="22">
        <f t="shared" si="22"/>
        <v>108</v>
      </c>
      <c r="F158" s="22" t="str">
        <f t="shared" si="23"/>
        <v>Z108</v>
      </c>
      <c r="G158" s="22" t="e">
        <f ca="1" t="shared" si="24"/>
        <v>#REF!</v>
      </c>
    </row>
    <row r="159" spans="1:7" ht="19.5" customHeight="1" hidden="1">
      <c r="A159" s="24" t="str">
        <f t="shared" si="20"/>
        <v>Z109</v>
      </c>
      <c r="B159" s="24">
        <f t="shared" si="21"/>
        <v>158</v>
      </c>
      <c r="C159" s="25"/>
      <c r="D159" s="26" t="s">
        <v>75</v>
      </c>
      <c r="E159" s="22">
        <f t="shared" si="22"/>
        <v>109</v>
      </c>
      <c r="F159" s="22" t="str">
        <f t="shared" si="23"/>
        <v>Z109</v>
      </c>
      <c r="G159" s="22" t="e">
        <f ca="1" t="shared" si="24"/>
        <v>#REF!</v>
      </c>
    </row>
    <row r="160" spans="1:7" ht="19.5" customHeight="1" hidden="1">
      <c r="A160" s="24" t="str">
        <f t="shared" si="20"/>
        <v>Z110</v>
      </c>
      <c r="B160" s="24">
        <f t="shared" si="21"/>
        <v>159</v>
      </c>
      <c r="C160" s="25"/>
      <c r="D160" s="26" t="s">
        <v>75</v>
      </c>
      <c r="E160" s="22">
        <f t="shared" si="22"/>
        <v>110</v>
      </c>
      <c r="F160" s="22" t="str">
        <f t="shared" si="23"/>
        <v>Z110</v>
      </c>
      <c r="G160" s="22" t="e">
        <f ca="1" t="shared" si="24"/>
        <v>#REF!</v>
      </c>
    </row>
    <row r="161" spans="1:7" ht="19.5" customHeight="1" hidden="1">
      <c r="A161" s="24" t="str">
        <f t="shared" si="20"/>
        <v>Z111</v>
      </c>
      <c r="B161" s="24">
        <f t="shared" si="21"/>
        <v>160</v>
      </c>
      <c r="C161" s="25"/>
      <c r="D161" s="26" t="s">
        <v>75</v>
      </c>
      <c r="E161" s="22">
        <f t="shared" si="22"/>
        <v>111</v>
      </c>
      <c r="F161" s="22" t="str">
        <f t="shared" si="23"/>
        <v>Z111</v>
      </c>
      <c r="G161" s="22" t="e">
        <f ca="1" t="shared" si="24"/>
        <v>#REF!</v>
      </c>
    </row>
    <row r="162" spans="1:7" ht="19.5" customHeight="1" hidden="1">
      <c r="A162" s="24" t="str">
        <f t="shared" si="20"/>
        <v>Z112</v>
      </c>
      <c r="B162" s="24">
        <f t="shared" si="21"/>
        <v>161</v>
      </c>
      <c r="C162" s="25"/>
      <c r="D162" s="26" t="s">
        <v>75</v>
      </c>
      <c r="E162" s="22">
        <f>IF(D162=D161,E161+1,1)</f>
        <v>112</v>
      </c>
      <c r="F162" s="22" t="str">
        <f>CONCATENATE(D162,E162)</f>
        <v>Z112</v>
      </c>
      <c r="G162" s="22" t="e">
        <f ca="1" t="shared" si="24"/>
        <v>#REF!</v>
      </c>
    </row>
  </sheetData>
  <sheetProtection/>
  <autoFilter ref="A1:H136"/>
  <conditionalFormatting sqref="C100:C102 D2:D115 A100:B112 C104:C112 A2:C99 A116:D162">
    <cfRule type="expression" priority="14" dxfId="33" stopIfTrue="1">
      <formula>IF($D2="Z",TRUE,FALSE)</formula>
    </cfRule>
    <cfRule type="expression" priority="15" dxfId="32" stopIfTrue="1">
      <formula>IF(OR($D2="B",$D2="D",$D2="F",$D2="H"),TRUE,FALSE)</formula>
    </cfRule>
  </conditionalFormatting>
  <conditionalFormatting sqref="A113:C113">
    <cfRule type="expression" priority="10" dxfId="33" stopIfTrue="1">
      <formula>IF($D113="Z",TRUE,FALSE)</formula>
    </cfRule>
    <cfRule type="expression" priority="11" dxfId="32" stopIfTrue="1">
      <formula>IF(OR($D113="B",$D113="D",$D113="F",$D113="H"),TRUE,FALSE)</formula>
    </cfRule>
  </conditionalFormatting>
  <conditionalFormatting sqref="A114:C115">
    <cfRule type="expression" priority="6" dxfId="33" stopIfTrue="1">
      <formula>IF($D114="Z",TRUE,FALSE)</formula>
    </cfRule>
    <cfRule type="expression" priority="7" dxfId="32" stopIfTrue="1">
      <formula>IF(OR($D114="B",$D114="D",$D114="F",$D114="H"),TRUE,FALSE)</formula>
    </cfRule>
  </conditionalFormatting>
  <conditionalFormatting sqref="C103">
    <cfRule type="expression" priority="4" dxfId="33" stopIfTrue="1">
      <formula>IF($D103="Z",TRUE,FALSE)</formula>
    </cfRule>
    <cfRule type="expression" priority="5" dxfId="32" stopIfTrue="1">
      <formula>IF(OR($D103="B",$D103="D",$D103="F",$D103="H"),TRUE,FALSE)</formula>
    </cfRule>
  </conditionalFormatting>
  <conditionalFormatting sqref="G2:G162">
    <cfRule type="colorScale" priority="1" dxfId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8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7" max="17" width="9.140625" style="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2"/>
  <headerFooter>
    <oddHeader>&amp;C&amp;A</oddHeader>
    <oddFooter>&amp;LPrepared by City Squash Club&amp;C&amp;F&amp;R&amp;D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I13" sqref="I13:I15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Dávid Viktor</v>
      </c>
      <c r="C1" s="80" t="str">
        <f t="shared" si="0"/>
        <v>Gál Péter</v>
      </c>
      <c r="D1" s="80" t="str">
        <f t="shared" si="0"/>
        <v>Nemes Márton</v>
      </c>
      <c r="E1" s="80" t="str">
        <f t="shared" si="0"/>
        <v>Németh Szabolcs</v>
      </c>
      <c r="F1" s="80" t="str">
        <f t="shared" si="0"/>
        <v>Soós Gábor</v>
      </c>
      <c r="G1" s="80" t="str">
        <f t="shared" si="0"/>
        <v>Svendor Emil</v>
      </c>
      <c r="H1" s="80" t="str">
        <f t="shared" si="0"/>
        <v>Szalántzy Kolos</v>
      </c>
      <c r="I1" s="80" t="str">
        <f t="shared" si="0"/>
        <v>Tóth Balázs</v>
      </c>
      <c r="J1" s="71" t="str">
        <f t="shared" si="0"/>
        <v>Wiandt András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A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9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Dávid Viktor</v>
      </c>
      <c r="B4" s="47"/>
      <c r="C4" s="44" t="s">
        <v>150</v>
      </c>
      <c r="D4" s="44" t="s">
        <v>150</v>
      </c>
      <c r="E4" s="44"/>
      <c r="F4" s="44"/>
      <c r="G4" s="44"/>
      <c r="H4" s="44"/>
      <c r="I4" s="44"/>
      <c r="J4" s="50" t="s">
        <v>79</v>
      </c>
      <c r="K4" s="74">
        <f>5*(COUNTIF(B4:J6,"5/0")+COUNTIF(B4:J6,"4/1")+COUNTIF(B4:J6,"3/2")+COUNTIF(B4:J6,"5/-"))+3*COUNTIF(B4:J6,"2/3")+2*COUNTIF(B4:J6,"1/4")+COUNTIF(B4:J6,"0/5")+0.01*L4+0.0001*(M4-N4)</f>
        <v>6.9993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4</v>
      </c>
      <c r="N4" s="59">
        <f>0*COUNTIF(B4:J6,"5/0")+1*COUNTIF(B4:J6,"4/1")+2*COUNTIF(B4:J6,"3/2")+3*COUNTIF(B4:J6,"2/3")+4*COUNTIF(B4:J6,"1/4")+5*COUNTIF(B4:J6,"0/5")+5*COUNTIF(B4:J6,"-/5")</f>
        <v>11</v>
      </c>
      <c r="O4" s="77">
        <f>RANK(K4,K$4:K$30)</f>
        <v>6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Gál Péter</v>
      </c>
      <c r="B7" s="44" t="s">
        <v>149</v>
      </c>
      <c r="C7" s="47"/>
      <c r="D7" s="44" t="s">
        <v>78</v>
      </c>
      <c r="E7" s="44" t="s">
        <v>145</v>
      </c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15.030899999999999</v>
      </c>
      <c r="L7" s="53">
        <f>1*COUNTIF(B7:J9,"5/0")+1*COUNTIF(B7:J9,"4/1")+1*COUNTIF(B7:J9,"3/2")+1*COUNTIF(B7:J9,"5/-")+0*COUNTIF(B7:J9,"2/3")+0*COUNTIF(B7:J9,"1/4")+0*COUNTIF(B7:J9,"0/5")</f>
        <v>3</v>
      </c>
      <c r="M7" s="56">
        <f>5*COUNTIF(B7:J9,"5/0")+4*COUNTIF(B7:J9,"4/1")+3*COUNTIF(B7:J9,"3/2")+5*COUNTIF(B7:J9,"5/-")+2*COUNTIF(B7:J9,"2/3")+1*COUNTIF(B7:J9,"1/4")+0*COUNTIF(B7:J9,"0/5")</f>
        <v>12</v>
      </c>
      <c r="N7" s="59">
        <f>0*COUNTIF(B7:J9,"5/0")+1*COUNTIF(B7:J9,"4/1")+2*COUNTIF(B7:J9,"3/2")+3*COUNTIF(B7:J9,"2/3")+4*COUNTIF(B7:J9,"1/4")+5*COUNTIF(B7:J9,"0/5")+5*COUNTIF(B7:J9,"-/5")</f>
        <v>3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Nemes Márton</v>
      </c>
      <c r="B10" s="44" t="s">
        <v>149</v>
      </c>
      <c r="C10" s="44" t="s">
        <v>79</v>
      </c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8.0102</v>
      </c>
      <c r="L10" s="53">
        <f>1*COUNTIF(B10:J12,"5/0")+1*COUNTIF(B10:J12,"4/1")+1*COUNTIF(B10:J12,"3/2")+1*COUNTIF(B10:J12,"5/-")+0*COUNTIF(B10:J12,"2/3")+0*COUNTIF(B10:J12,"1/4")+0*COUNTIF(B10:J12,"0/5")</f>
        <v>1</v>
      </c>
      <c r="M10" s="56">
        <f>5*COUNTIF(B10:J12,"5/0")+4*COUNTIF(B10:J12,"4/1")+3*COUNTIF(B10:J12,"3/2")+5*COUNTIF(B10:J12,"5/-")+2*COUNTIF(B10:J12,"2/3")+1*COUNTIF(B10:J12,"1/4")+0*COUNTIF(B10:J12,"0/5")</f>
        <v>6</v>
      </c>
      <c r="N10" s="59">
        <f>0*COUNTIF(B10:J12,"5/0")+1*COUNTIF(B10:J12,"4/1")+2*COUNTIF(B10:J12,"3/2")+3*COUNTIF(B10:J12,"2/3")+4*COUNTIF(B10:J12,"1/4")+5*COUNTIF(B10:J12,"0/5")+5*COUNTIF(B10:J12,"-/5")</f>
        <v>4</v>
      </c>
      <c r="O10" s="77">
        <f>RANK(K10,K$4:K$30)</f>
        <v>4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Németh Szabolcs</v>
      </c>
      <c r="B13" s="44"/>
      <c r="C13" s="44" t="s">
        <v>146</v>
      </c>
      <c r="D13" s="44"/>
      <c r="E13" s="47"/>
      <c r="F13" s="44"/>
      <c r="G13" s="44"/>
      <c r="H13" s="44"/>
      <c r="I13" s="44" t="s">
        <v>149</v>
      </c>
      <c r="J13" s="50" t="s">
        <v>79</v>
      </c>
      <c r="K13" s="74">
        <f>5*(COUNTIF(B13:J15,"5/0")+COUNTIF(B13:J15,"4/1")+COUNTIF(B13:J15,"3/2")+COUNTIF(B13:J15,"5/-"))+3*COUNTIF(B13:J15,"2/3")+2*COUNTIF(B13:J15,"1/4")+COUNTIF(B13:J15,"0/5")+0.01*L13+0.0001*(M13-N13)</f>
        <v>9.0097</v>
      </c>
      <c r="L13" s="53">
        <f>1*COUNTIF(B13:J15,"5/0")+1*COUNTIF(B13:J15,"4/1")+1*COUNTIF(B13:J15,"3/2")+1*COUNTIF(B13:J15,"5/-")+0*COUNTIF(B13:J15,"2/3")+0*COUNTIF(B13:J15,"1/4")+0*COUNTIF(B13:J15,"0/5")</f>
        <v>1</v>
      </c>
      <c r="M13" s="56">
        <f>5*COUNTIF(B13:J15,"5/0")+4*COUNTIF(B13:J15,"4/1")+3*COUNTIF(B13:J15,"3/2")+5*COUNTIF(B13:J15,"5/-")+2*COUNTIF(B13:J15,"2/3")+1*COUNTIF(B13:J15,"1/4")+0*COUNTIF(B13:J15,"0/5")</f>
        <v>6</v>
      </c>
      <c r="N13" s="59">
        <f>0*COUNTIF(B13:J15,"5/0")+1*COUNTIF(B13:J15,"4/1")+2*COUNTIF(B13:J15,"3/2")+3*COUNTIF(B13:J15,"2/3")+4*COUNTIF(B13:J15,"1/4")+5*COUNTIF(B13:J15,"0/5")+5*COUNTIF(B13:J15,"-/5")</f>
        <v>9</v>
      </c>
      <c r="O13" s="77">
        <f>RANK(K13,K$4:K$30)</f>
        <v>3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Soós Gábor</v>
      </c>
      <c r="B16" s="44"/>
      <c r="C16" s="44"/>
      <c r="D16" s="44"/>
      <c r="E16" s="44"/>
      <c r="F16" s="47"/>
      <c r="G16" s="44"/>
      <c r="H16" s="44" t="s">
        <v>78</v>
      </c>
      <c r="I16" s="44"/>
      <c r="J16" s="50" t="s">
        <v>79</v>
      </c>
      <c r="K16" s="74">
        <f>5*(COUNTIF(B16:J18,"5/0")+COUNTIF(B16:J18,"4/1")+COUNTIF(B16:J18,"3/2")+COUNTIF(B16:J18,"5/-"))+3*COUNTIF(B16:J18,"2/3")+2*COUNTIF(B16:J18,"1/4")+COUNTIF(B16:J18,"0/5")+0.01*L16+0.0001*(M16-N16)</f>
        <v>8.01</v>
      </c>
      <c r="L16" s="53">
        <f>1*COUNTIF(B16:J18,"5/0")+1*COUNTIF(B16:J18,"4/1")+1*COUNTIF(B16:J18,"3/2")+1*COUNTIF(B16:J18,"5/-")+0*COUNTIF(B16:J18,"2/3")+0*COUNTIF(B16:J18,"1/4")+0*COUNTIF(B16:J18,"0/5")</f>
        <v>1</v>
      </c>
      <c r="M16" s="56">
        <f>5*COUNTIF(B16:J18,"5/0")+4*COUNTIF(B16:J18,"4/1")+3*COUNTIF(B16:J18,"3/2")+5*COUNTIF(B16:J18,"5/-")+2*COUNTIF(B16:J18,"2/3")+1*COUNTIF(B16:J18,"1/4")+0*COUNTIF(B16:J18,"0/5")</f>
        <v>5</v>
      </c>
      <c r="N16" s="59">
        <f>0*COUNTIF(B16:J18,"5/0")+1*COUNTIF(B16:J18,"4/1")+2*COUNTIF(B16:J18,"3/2")+3*COUNTIF(B16:J18,"2/3")+4*COUNTIF(B16:J18,"1/4")+5*COUNTIF(B16:J18,"0/5")+5*COUNTIF(B16:J18,"-/5")</f>
        <v>5</v>
      </c>
      <c r="O16" s="77">
        <f>RANK(K16,K$4:K$30)</f>
        <v>5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Svendor Emil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9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Szalántzy Kolos</v>
      </c>
      <c r="B22" s="44"/>
      <c r="C22" s="44"/>
      <c r="D22" s="44"/>
      <c r="E22" s="44"/>
      <c r="F22" s="44" t="s">
        <v>79</v>
      </c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2.9999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2</v>
      </c>
      <c r="N22" s="59">
        <f>0*COUNTIF(B22:J24,"5/0")+1*COUNTIF(B22:J24,"4/1")+2*COUNTIF(B22:J24,"3/2")+3*COUNTIF(B22:J24,"2/3")+4*COUNTIF(B22:J24,"1/4")+5*COUNTIF(B22:J24,"0/5")+5*COUNTIF(B22:J24,"-/5")</f>
        <v>3</v>
      </c>
      <c r="O22" s="77">
        <f>RANK(K22,K$4:K$30)</f>
        <v>7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Tóth Balázs</v>
      </c>
      <c r="B25" s="44"/>
      <c r="C25" s="44"/>
      <c r="D25" s="44"/>
      <c r="E25" s="44" t="s">
        <v>150</v>
      </c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1.9997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1</v>
      </c>
      <c r="N25" s="59">
        <f>0*COUNTIF(B25:J27,"5/0")+1*COUNTIF(B25:J27,"4/1")+2*COUNTIF(B25:J27,"3/2")+3*COUNTIF(B25:J27,"2/3")+4*COUNTIF(B25:J27,"1/4")+5*COUNTIF(B25:J27,"0/5")+5*COUNTIF(B25:J27,"-/5")</f>
        <v>4</v>
      </c>
      <c r="O25" s="77">
        <f>RANK(K25,K$4:K$30)</f>
        <v>8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str">
        <f>J1</f>
        <v>Wiandt András</v>
      </c>
      <c r="B28" s="44" t="s">
        <v>78</v>
      </c>
      <c r="C28" s="44"/>
      <c r="D28" s="44"/>
      <c r="E28" s="44" t="s">
        <v>78</v>
      </c>
      <c r="F28" s="44" t="s">
        <v>78</v>
      </c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15.030299999999999</v>
      </c>
      <c r="L28" s="53">
        <f>1*COUNTIF(B28:J30,"5/0")+1*COUNTIF(B28:J30,"4/1")+1*COUNTIF(B28:J30,"3/2")+1*COUNTIF(B28:J30,"5/-")+0*COUNTIF(B28:J30,"2/3")+0*COUNTIF(B28:J30,"1/4")+0*COUNTIF(B28:J30,"0/5")</f>
        <v>3</v>
      </c>
      <c r="M28" s="56">
        <f>5*COUNTIF(B28:J30,"5/0")+4*COUNTIF(B28:J30,"4/1")+3*COUNTIF(B28:J30,"3/2")+5*COUNTIF(B28:J30,"5/-")+2*COUNTIF(B28:J30,"2/3")+1*COUNTIF(B28:J30,"1/4")+0*COUNTIF(B28:J30,"0/5")</f>
        <v>9</v>
      </c>
      <c r="N28" s="59">
        <f>0*COUNTIF(B28:J30,"5/0")+1*COUNTIF(B28:J30,"4/1")+2*COUNTIF(B28:J30,"3/2")+3*COUNTIF(B28:J30,"2/3")+4*COUNTIF(B28:J30,"1/4")+5*COUNTIF(B28:J30,"0/5")+5*COUNTIF(B28:J30,"-/5")</f>
        <v>6</v>
      </c>
      <c r="O28" s="77">
        <f>RANK(K28,K$4:K$30)</f>
        <v>2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K1:K3"/>
    <mergeCell ref="O1:O3"/>
    <mergeCell ref="A13:A15"/>
    <mergeCell ref="A16:A18"/>
    <mergeCell ref="A19:A21"/>
    <mergeCell ref="A22:A24"/>
    <mergeCell ref="C1:C3"/>
    <mergeCell ref="D1:D3"/>
    <mergeCell ref="E1:E3"/>
    <mergeCell ref="F1:F3"/>
    <mergeCell ref="A25:A27"/>
    <mergeCell ref="G1:G3"/>
    <mergeCell ref="H1:H3"/>
    <mergeCell ref="I1:I3"/>
    <mergeCell ref="A7:A9"/>
    <mergeCell ref="A10:A12"/>
    <mergeCell ref="B1:B3"/>
    <mergeCell ref="A4:A6"/>
    <mergeCell ref="H4:H6"/>
    <mergeCell ref="I4:I6"/>
    <mergeCell ref="K16:K18"/>
    <mergeCell ref="O16:O18"/>
    <mergeCell ref="K19:K21"/>
    <mergeCell ref="O19:O21"/>
    <mergeCell ref="K4:K6"/>
    <mergeCell ref="O4:O6"/>
    <mergeCell ref="K7:K9"/>
    <mergeCell ref="O7:O9"/>
    <mergeCell ref="K10:K12"/>
    <mergeCell ref="O10:O12"/>
    <mergeCell ref="J1:J3"/>
    <mergeCell ref="K22:K24"/>
    <mergeCell ref="O22:O24"/>
    <mergeCell ref="K25:K27"/>
    <mergeCell ref="O25:O27"/>
    <mergeCell ref="A28:A30"/>
    <mergeCell ref="K28:K30"/>
    <mergeCell ref="O28:O30"/>
    <mergeCell ref="K13:K15"/>
    <mergeCell ref="O13:O15"/>
    <mergeCell ref="L1:L3"/>
    <mergeCell ref="M1:M3"/>
    <mergeCell ref="N1:N3"/>
    <mergeCell ref="L4:L6"/>
    <mergeCell ref="M4:M6"/>
    <mergeCell ref="N4:N6"/>
    <mergeCell ref="M16:M18"/>
    <mergeCell ref="N16:N18"/>
    <mergeCell ref="L7:L9"/>
    <mergeCell ref="M7:M9"/>
    <mergeCell ref="N7:N9"/>
    <mergeCell ref="L10:L12"/>
    <mergeCell ref="M10:M12"/>
    <mergeCell ref="N10:N12"/>
    <mergeCell ref="L28:L30"/>
    <mergeCell ref="M28:M30"/>
    <mergeCell ref="N28:N30"/>
    <mergeCell ref="L19:L21"/>
    <mergeCell ref="M19:M21"/>
    <mergeCell ref="N19:N21"/>
    <mergeCell ref="L22:L24"/>
    <mergeCell ref="M22:M24"/>
    <mergeCell ref="N22:N24"/>
    <mergeCell ref="G4:G6"/>
    <mergeCell ref="B10:B12"/>
    <mergeCell ref="C10:C12"/>
    <mergeCell ref="L25:L27"/>
    <mergeCell ref="M25:M27"/>
    <mergeCell ref="N25:N27"/>
    <mergeCell ref="L13:L15"/>
    <mergeCell ref="M13:M15"/>
    <mergeCell ref="N13:N15"/>
    <mergeCell ref="L16:L18"/>
    <mergeCell ref="E19:E21"/>
    <mergeCell ref="B4:B6"/>
    <mergeCell ref="C4:C6"/>
    <mergeCell ref="D4:D6"/>
    <mergeCell ref="E4:E6"/>
    <mergeCell ref="F4:F6"/>
    <mergeCell ref="B7:B9"/>
    <mergeCell ref="C7:C9"/>
    <mergeCell ref="D7:D9"/>
    <mergeCell ref="E7:E9"/>
    <mergeCell ref="F7:F9"/>
    <mergeCell ref="G7:G9"/>
    <mergeCell ref="E10:E12"/>
    <mergeCell ref="F10:F12"/>
    <mergeCell ref="G10:G12"/>
    <mergeCell ref="H10:H12"/>
    <mergeCell ref="I10:I12"/>
    <mergeCell ref="J4:J6"/>
    <mergeCell ref="H7:H9"/>
    <mergeCell ref="I7:I9"/>
    <mergeCell ref="J7:J9"/>
    <mergeCell ref="J10:J12"/>
    <mergeCell ref="H16:H18"/>
    <mergeCell ref="B13:B15"/>
    <mergeCell ref="C13:C15"/>
    <mergeCell ref="D13:D15"/>
    <mergeCell ref="E13:E15"/>
    <mergeCell ref="F13:F15"/>
    <mergeCell ref="H13:H15"/>
    <mergeCell ref="G13:G15"/>
    <mergeCell ref="J19:J21"/>
    <mergeCell ref="I13:I15"/>
    <mergeCell ref="J13:J15"/>
    <mergeCell ref="D10:D12"/>
    <mergeCell ref="B16:B18"/>
    <mergeCell ref="C16:C18"/>
    <mergeCell ref="D16:D18"/>
    <mergeCell ref="E16:E18"/>
    <mergeCell ref="F16:F18"/>
    <mergeCell ref="G16:G18"/>
    <mergeCell ref="G22:G24"/>
    <mergeCell ref="I16:I18"/>
    <mergeCell ref="J16:J18"/>
    <mergeCell ref="B19:B21"/>
    <mergeCell ref="C19:C21"/>
    <mergeCell ref="D19:D21"/>
    <mergeCell ref="F19:F21"/>
    <mergeCell ref="G19:G21"/>
    <mergeCell ref="H19:H21"/>
    <mergeCell ref="I19:I21"/>
    <mergeCell ref="E25:E27"/>
    <mergeCell ref="F25:F27"/>
    <mergeCell ref="B22:B24"/>
    <mergeCell ref="C22:C24"/>
    <mergeCell ref="D22:D24"/>
    <mergeCell ref="E22:E24"/>
    <mergeCell ref="F22:F24"/>
    <mergeCell ref="I28:I30"/>
    <mergeCell ref="J28:J30"/>
    <mergeCell ref="H25:H27"/>
    <mergeCell ref="I25:I27"/>
    <mergeCell ref="J25:J27"/>
    <mergeCell ref="H22:H24"/>
    <mergeCell ref="I22:I24"/>
    <mergeCell ref="J22:J24"/>
    <mergeCell ref="H28:H30"/>
    <mergeCell ref="B28:B30"/>
    <mergeCell ref="C28:C30"/>
    <mergeCell ref="D28:D30"/>
    <mergeCell ref="E28:E30"/>
    <mergeCell ref="F28:F30"/>
    <mergeCell ref="G25:G27"/>
    <mergeCell ref="G28:G30"/>
    <mergeCell ref="B25:B27"/>
    <mergeCell ref="C25:C27"/>
    <mergeCell ref="D25:D27"/>
  </mergeCells>
  <conditionalFormatting sqref="A4:A30">
    <cfRule type="cellIs" priority="37" dxfId="40" operator="equal" stopIfTrue="1">
      <formula>0</formula>
    </cfRule>
  </conditionalFormatting>
  <conditionalFormatting sqref="O4:O33">
    <cfRule type="iconSet" priority="44" dxfId="1">
      <iconSet iconSet="3Arrows" reverse="1">
        <cfvo type="percent" val="0"/>
        <cfvo gte="0" type="num" val="2"/>
        <cfvo type="num" val="MIN(('A liga'!$A$3-1),(MAX('A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&amp;C&amp;A</oddHeader>
    <oddFooter>&amp;LPrepared by City Squash Club&amp;C&amp;F&amp;R&amp;D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8" width="12.140625" style="0" customWidth="1"/>
    <col min="9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Degre András</v>
      </c>
      <c r="C1" s="80" t="str">
        <f t="shared" si="0"/>
        <v>File Szabolcs</v>
      </c>
      <c r="D1" s="80" t="str">
        <f t="shared" si="0"/>
        <v>Greguss Csaba</v>
      </c>
      <c r="E1" s="80" t="str">
        <f t="shared" si="0"/>
        <v>Kincses Bence</v>
      </c>
      <c r="F1" s="80" t="str">
        <f t="shared" si="0"/>
        <v>Kovács Balázs</v>
      </c>
      <c r="G1" s="80" t="str">
        <f t="shared" si="0"/>
        <v>Tasnádi Attila</v>
      </c>
      <c r="H1" s="80" t="str">
        <f t="shared" si="0"/>
        <v>Vajda Bertalan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B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7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Degre András</v>
      </c>
      <c r="B4" s="47"/>
      <c r="C4" s="44" t="s">
        <v>149</v>
      </c>
      <c r="D4" s="44" t="s">
        <v>79</v>
      </c>
      <c r="E4" s="44" t="s">
        <v>79</v>
      </c>
      <c r="F4" s="44"/>
      <c r="G4" s="44" t="s">
        <v>79</v>
      </c>
      <c r="H4" s="44" t="s">
        <v>150</v>
      </c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16.009700000000002</v>
      </c>
      <c r="L4" s="53">
        <f>1*COUNTIF(B4:J6,"5/0")+1*COUNTIF(B4:J6,"4/1")+1*COUNTIF(B4:J6,"3/2")+1*COUNTIF(B4:J6,"5/-")+0*COUNTIF(B4:J6,"2/3")+0*COUNTIF(B4:J6,"1/4")+0*COUNTIF(B4:J6,"0/5")</f>
        <v>1</v>
      </c>
      <c r="M4" s="56">
        <f>5*COUNTIF(B4:J6,"5/0")+4*COUNTIF(B4:J6,"4/1")+3*COUNTIF(B4:J6,"3/2")+5*COUNTIF(B4:J6,"5/-")+2*COUNTIF(B4:J6,"2/3")+1*COUNTIF(B4:J6,"1/4")+0*COUNTIF(B4:J6,"0/5")</f>
        <v>11</v>
      </c>
      <c r="N4" s="59">
        <f>0*COUNTIF(B4:J6,"5/0")+1*COUNTIF(B4:J6,"4/1")+2*COUNTIF(B4:J6,"3/2")+3*COUNTIF(B4:J6,"2/3")+4*COUNTIF(B4:J6,"1/4")+5*COUNTIF(B4:J6,"0/5")+5*COUNTIF(B4:J6,"-/5")</f>
        <v>14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File Szabolcs</v>
      </c>
      <c r="B7" s="44" t="s">
        <v>150</v>
      </c>
      <c r="C7" s="47"/>
      <c r="D7" s="44" t="s">
        <v>79</v>
      </c>
      <c r="E7" s="44"/>
      <c r="F7" s="44"/>
      <c r="G7" s="44"/>
      <c r="H7" s="44" t="s">
        <v>79</v>
      </c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7.9995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5</v>
      </c>
      <c r="N7" s="59">
        <f>0*COUNTIF(B7:J9,"5/0")+1*COUNTIF(B7:J9,"4/1")+2*COUNTIF(B7:J9,"3/2")+3*COUNTIF(B7:J9,"2/3")+4*COUNTIF(B7:J9,"1/4")+5*COUNTIF(B7:J9,"0/5")+5*COUNTIF(B7:J9,"-/5")</f>
        <v>10</v>
      </c>
      <c r="O7" s="77">
        <f>RANK(K7,K$4:K$30)</f>
        <v>5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Greguss Csaba</v>
      </c>
      <c r="B10" s="44" t="s">
        <v>78</v>
      </c>
      <c r="C10" s="44" t="s">
        <v>78</v>
      </c>
      <c r="D10" s="47"/>
      <c r="E10" s="44"/>
      <c r="F10" s="44" t="s">
        <v>79</v>
      </c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13.0201</v>
      </c>
      <c r="L10" s="53">
        <f>1*COUNTIF(B10:J12,"5/0")+1*COUNTIF(B10:J12,"4/1")+1*COUNTIF(B10:J12,"3/2")+1*COUNTIF(B10:J12,"5/-")+0*COUNTIF(B10:J12,"2/3")+0*COUNTIF(B10:J12,"1/4")+0*COUNTIF(B10:J12,"0/5")</f>
        <v>2</v>
      </c>
      <c r="M10" s="56">
        <f>5*COUNTIF(B10:J12,"5/0")+4*COUNTIF(B10:J12,"4/1")+3*COUNTIF(B10:J12,"3/2")+5*COUNTIF(B10:J12,"5/-")+2*COUNTIF(B10:J12,"2/3")+1*COUNTIF(B10:J12,"1/4")+0*COUNTIF(B10:J12,"0/5")</f>
        <v>8</v>
      </c>
      <c r="N10" s="59">
        <f>0*COUNTIF(B10:J12,"5/0")+1*COUNTIF(B10:J12,"4/1")+2*COUNTIF(B10:J12,"3/2")+3*COUNTIF(B10:J12,"2/3")+4*COUNTIF(B10:J12,"1/4")+5*COUNTIF(B10:J12,"0/5")+5*COUNTIF(B10:J12,"-/5")</f>
        <v>7</v>
      </c>
      <c r="O10" s="77">
        <f>RANK(K10,K$4:K$30)</f>
        <v>3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Kincses Bence</v>
      </c>
      <c r="B13" s="44" t="s">
        <v>78</v>
      </c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5.0100999999999996</v>
      </c>
      <c r="L13" s="53">
        <f>1*COUNTIF(B13:J15,"5/0")+1*COUNTIF(B13:J15,"4/1")+1*COUNTIF(B13:J15,"3/2")+1*COUNTIF(B13:J15,"5/-")+0*COUNTIF(B13:J15,"2/3")+0*COUNTIF(B13:J15,"1/4")+0*COUNTIF(B13:J15,"0/5")</f>
        <v>1</v>
      </c>
      <c r="M13" s="56">
        <f>5*COUNTIF(B13:J15,"5/0")+4*COUNTIF(B13:J15,"4/1")+3*COUNTIF(B13:J15,"3/2")+5*COUNTIF(B13:J15,"5/-")+2*COUNTIF(B13:J15,"2/3")+1*COUNTIF(B13:J15,"1/4")+0*COUNTIF(B13:J15,"0/5")</f>
        <v>3</v>
      </c>
      <c r="N13" s="59">
        <f>0*COUNTIF(B13:J15,"5/0")+1*COUNTIF(B13:J15,"4/1")+2*COUNTIF(B13:J15,"3/2")+3*COUNTIF(B13:J15,"2/3")+4*COUNTIF(B13:J15,"1/4")+5*COUNTIF(B13:J15,"0/5")+5*COUNTIF(B13:J15,"-/5")</f>
        <v>2</v>
      </c>
      <c r="O13" s="77">
        <f>RANK(K13,K$4:K$30)</f>
        <v>6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Kovács Balázs</v>
      </c>
      <c r="B16" s="44"/>
      <c r="C16" s="44"/>
      <c r="D16" s="44" t="s">
        <v>78</v>
      </c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5.0100999999999996</v>
      </c>
      <c r="L16" s="53">
        <f>1*COUNTIF(B16:J18,"5/0")+1*COUNTIF(B16:J18,"4/1")+1*COUNTIF(B16:J18,"3/2")+1*COUNTIF(B16:J18,"5/-")+0*COUNTIF(B16:J18,"2/3")+0*COUNTIF(B16:J18,"1/4")+0*COUNTIF(B16:J18,"0/5")</f>
        <v>1</v>
      </c>
      <c r="M16" s="56">
        <f>5*COUNTIF(B16:J18,"5/0")+4*COUNTIF(B16:J18,"4/1")+3*COUNTIF(B16:J18,"3/2")+5*COUNTIF(B16:J18,"5/-")+2*COUNTIF(B16:J18,"2/3")+1*COUNTIF(B16:J18,"1/4")+0*COUNTIF(B16:J18,"0/5")</f>
        <v>3</v>
      </c>
      <c r="N16" s="59">
        <f>0*COUNTIF(B16:J18,"5/0")+1*COUNTIF(B16:J18,"4/1")+2*COUNTIF(B16:J18,"3/2")+3*COUNTIF(B16:J18,"2/3")+4*COUNTIF(B16:J18,"1/4")+5*COUNTIF(B16:J18,"0/5")+5*COUNTIF(B16:J18,"-/5")</f>
        <v>2</v>
      </c>
      <c r="O16" s="77">
        <f>RANK(K16,K$4:K$30)</f>
        <v>6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Tasnádi Attila</v>
      </c>
      <c r="B19" s="44" t="s">
        <v>78</v>
      </c>
      <c r="C19" s="44"/>
      <c r="D19" s="44"/>
      <c r="E19" s="44"/>
      <c r="F19" s="44"/>
      <c r="G19" s="47"/>
      <c r="H19" s="44" t="s">
        <v>78</v>
      </c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10.020199999999999</v>
      </c>
      <c r="L19" s="53">
        <f>1*COUNTIF(B19:J21,"5/0")+1*COUNTIF(B19:J21,"4/1")+1*COUNTIF(B19:J21,"3/2")+1*COUNTIF(B19:J21,"5/-")+0*COUNTIF(B19:J21,"2/3")+0*COUNTIF(B19:J21,"1/4")+0*COUNTIF(B19:J21,"0/5")</f>
        <v>2</v>
      </c>
      <c r="M19" s="56">
        <f>5*COUNTIF(B19:J21,"5/0")+4*COUNTIF(B19:J21,"4/1")+3*COUNTIF(B19:J21,"3/2")+5*COUNTIF(B19:J21,"5/-")+2*COUNTIF(B19:J21,"2/3")+1*COUNTIF(B19:J21,"1/4")+0*COUNTIF(B19:J21,"0/5")</f>
        <v>6</v>
      </c>
      <c r="N19" s="59">
        <f>0*COUNTIF(B19:J21,"5/0")+1*COUNTIF(B19:J21,"4/1")+2*COUNTIF(B19:J21,"3/2")+3*COUNTIF(B19:J21,"2/3")+4*COUNTIF(B19:J21,"1/4")+5*COUNTIF(B19:J21,"0/5")+5*COUNTIF(B19:J21,"-/5")</f>
        <v>4</v>
      </c>
      <c r="O19" s="77">
        <f>RANK(K19,K$4:K$30)</f>
        <v>4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Vajda Bertalan</v>
      </c>
      <c r="B22" s="44" t="s">
        <v>149</v>
      </c>
      <c r="C22" s="44" t="s">
        <v>78</v>
      </c>
      <c r="D22" s="44"/>
      <c r="E22" s="44"/>
      <c r="F22" s="44"/>
      <c r="G22" s="44" t="s">
        <v>79</v>
      </c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13.020299999999999</v>
      </c>
      <c r="L22" s="53">
        <f>1*COUNTIF(B22:J24,"5/0")+1*COUNTIF(B22:J24,"4/1")+1*COUNTIF(B22:J24,"3/2")+1*COUNTIF(B22:J24,"5/-")+0*COUNTIF(B22:J24,"2/3")+0*COUNTIF(B22:J24,"1/4")+0*COUNTIF(B22:J24,"0/5")</f>
        <v>2</v>
      </c>
      <c r="M22" s="56">
        <f>5*COUNTIF(B22:J24,"5/0")+4*COUNTIF(B22:J24,"4/1")+3*COUNTIF(B22:J24,"3/2")+5*COUNTIF(B22:J24,"5/-")+2*COUNTIF(B22:J24,"2/3")+1*COUNTIF(B22:J24,"1/4")+0*COUNTIF(B22:J24,"0/5")</f>
        <v>9</v>
      </c>
      <c r="N22" s="59">
        <f>0*COUNTIF(B22:J24,"5/0")+1*COUNTIF(B22:J24,"4/1")+2*COUNTIF(B22:J24,"3/2")+3*COUNTIF(B22:J24,"2/3")+4*COUNTIF(B22:J24,"1/4")+5*COUNTIF(B22:J24,"0/5")+5*COUNTIF(B22:J24,"-/5")</f>
        <v>6</v>
      </c>
      <c r="O22" s="77">
        <f>RANK(K22,K$4:K$30)</f>
        <v>2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 hidden="1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8</v>
      </c>
      <c r="P25" s="13"/>
    </row>
    <row r="26" spans="1:16" ht="15" hidden="1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 hidden="1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8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B liga'!$A$3-1),(MAX('B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Header>&amp;C&amp;A</oddHeader>
    <oddFooter>&amp;LPrepared by City Squash Club&amp;C&amp;F&amp;R&amp;D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D7" sqref="D7:D9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Anders Tamás</v>
      </c>
      <c r="C1" s="80" t="str">
        <f t="shared" si="0"/>
        <v>Csörgő Norbert</v>
      </c>
      <c r="D1" s="80" t="str">
        <f t="shared" si="0"/>
        <v>Lipcsei Árpád</v>
      </c>
      <c r="E1" s="80" t="str">
        <f t="shared" si="0"/>
        <v>Takács Zsolt</v>
      </c>
      <c r="F1" s="80" t="str">
        <f t="shared" si="0"/>
        <v>Theisz János</v>
      </c>
      <c r="G1" s="80" t="str">
        <f t="shared" si="0"/>
        <v>Varga Balázs</v>
      </c>
      <c r="H1" s="80" t="str">
        <f t="shared" si="0"/>
        <v>Vibostyok Sándor</v>
      </c>
      <c r="I1" s="80" t="str">
        <f t="shared" si="0"/>
        <v>Zovát Csaba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C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Anders Tamás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7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Csörgő Norbert</v>
      </c>
      <c r="B7" s="44"/>
      <c r="C7" s="47"/>
      <c r="D7" s="44" t="s">
        <v>78</v>
      </c>
      <c r="E7" s="44"/>
      <c r="F7" s="44" t="s">
        <v>79</v>
      </c>
      <c r="G7" s="44"/>
      <c r="H7" s="44" t="s">
        <v>150</v>
      </c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10.0097</v>
      </c>
      <c r="L7" s="53">
        <f>1*COUNTIF(B7:J9,"5/0")+1*COUNTIF(B7:J9,"4/1")+1*COUNTIF(B7:J9,"3/2")+1*COUNTIF(B7:J9,"5/-")+0*COUNTIF(B7:J9,"2/3")+0*COUNTIF(B7:J9,"1/4")+0*COUNTIF(B7:J9,"0/5")</f>
        <v>1</v>
      </c>
      <c r="M7" s="56">
        <f>5*COUNTIF(B7:J9,"5/0")+4*COUNTIF(B7:J9,"4/1")+3*COUNTIF(B7:J9,"3/2")+5*COUNTIF(B7:J9,"5/-")+2*COUNTIF(B7:J9,"2/3")+1*COUNTIF(B7:J9,"1/4")+0*COUNTIF(B7:J9,"0/5")</f>
        <v>6</v>
      </c>
      <c r="N7" s="59">
        <f>0*COUNTIF(B7:J9,"5/0")+1*COUNTIF(B7:J9,"4/1")+2*COUNTIF(B7:J9,"3/2")+3*COUNTIF(B7:J9,"2/3")+4*COUNTIF(B7:J9,"1/4")+5*COUNTIF(B7:J9,"0/5")+5*COUNTIF(B7:J9,"-/5")</f>
        <v>9</v>
      </c>
      <c r="O7" s="77">
        <f>RANK(K7,K$4:K$30)</f>
        <v>4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Lipcsei Árpád</v>
      </c>
      <c r="B10" s="44"/>
      <c r="C10" s="44" t="s">
        <v>79</v>
      </c>
      <c r="D10" s="47"/>
      <c r="E10" s="44"/>
      <c r="F10" s="44" t="s">
        <v>150</v>
      </c>
      <c r="G10" s="44"/>
      <c r="H10" s="44" t="s">
        <v>146</v>
      </c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5.9991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3</v>
      </c>
      <c r="N10" s="59">
        <f>0*COUNTIF(B10:J12,"5/0")+1*COUNTIF(B10:J12,"4/1")+2*COUNTIF(B10:J12,"3/2")+3*COUNTIF(B10:J12,"2/3")+4*COUNTIF(B10:J12,"1/4")+5*COUNTIF(B10:J12,"0/5")+5*COUNTIF(B10:J12,"-/5")</f>
        <v>12</v>
      </c>
      <c r="O10" s="77">
        <f>RANK(K10,K$4:K$30)</f>
        <v>5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Takács Zsolt</v>
      </c>
      <c r="B13" s="44"/>
      <c r="C13" s="44"/>
      <c r="D13" s="44"/>
      <c r="E13" s="47"/>
      <c r="F13" s="44" t="s">
        <v>79</v>
      </c>
      <c r="G13" s="44" t="s">
        <v>150</v>
      </c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4.9996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3</v>
      </c>
      <c r="N13" s="59">
        <f>0*COUNTIF(B13:J15,"5/0")+1*COUNTIF(B13:J15,"4/1")+2*COUNTIF(B13:J15,"3/2")+3*COUNTIF(B13:J15,"2/3")+4*COUNTIF(B13:J15,"1/4")+5*COUNTIF(B13:J15,"0/5")+5*COUNTIF(B13:J15,"-/5")</f>
        <v>7</v>
      </c>
      <c r="O13" s="77">
        <f>RANK(K13,K$4:K$30)</f>
        <v>6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Theisz János</v>
      </c>
      <c r="B16" s="44"/>
      <c r="C16" s="44" t="s">
        <v>78</v>
      </c>
      <c r="D16" s="44" t="s">
        <v>149</v>
      </c>
      <c r="E16" s="44" t="s">
        <v>78</v>
      </c>
      <c r="F16" s="47"/>
      <c r="G16" s="44" t="s">
        <v>79</v>
      </c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18.0304</v>
      </c>
      <c r="L16" s="53">
        <f>1*COUNTIF(B16:J18,"5/0")+1*COUNTIF(B16:J18,"4/1")+1*COUNTIF(B16:J18,"3/2")+1*COUNTIF(B16:J18,"5/-")+0*COUNTIF(B16:J18,"2/3")+0*COUNTIF(B16:J18,"1/4")+0*COUNTIF(B16:J18,"0/5")</f>
        <v>3</v>
      </c>
      <c r="M16" s="56">
        <f>5*COUNTIF(B16:J18,"5/0")+4*COUNTIF(B16:J18,"4/1")+3*COUNTIF(B16:J18,"3/2")+5*COUNTIF(B16:J18,"5/-")+2*COUNTIF(B16:J18,"2/3")+1*COUNTIF(B16:J18,"1/4")+0*COUNTIF(B16:J18,"0/5")</f>
        <v>12</v>
      </c>
      <c r="N16" s="59">
        <f>0*COUNTIF(B16:J18,"5/0")+1*COUNTIF(B16:J18,"4/1")+2*COUNTIF(B16:J18,"3/2")+3*COUNTIF(B16:J18,"2/3")+4*COUNTIF(B16:J18,"1/4")+5*COUNTIF(B16:J18,"0/5")+5*COUNTIF(B16:J18,"-/5")</f>
        <v>8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Varga Balázs</v>
      </c>
      <c r="B19" s="44"/>
      <c r="C19" s="44"/>
      <c r="D19" s="44"/>
      <c r="E19" s="44" t="s">
        <v>149</v>
      </c>
      <c r="F19" s="44" t="s">
        <v>78</v>
      </c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10.0204</v>
      </c>
      <c r="L19" s="53">
        <f>1*COUNTIF(B19:J21,"5/0")+1*COUNTIF(B19:J21,"4/1")+1*COUNTIF(B19:J21,"3/2")+1*COUNTIF(B19:J21,"5/-")+0*COUNTIF(B19:J21,"2/3")+0*COUNTIF(B19:J21,"1/4")+0*COUNTIF(B19:J21,"0/5")</f>
        <v>2</v>
      </c>
      <c r="M19" s="56">
        <f>5*COUNTIF(B19:J21,"5/0")+4*COUNTIF(B19:J21,"4/1")+3*COUNTIF(B19:J21,"3/2")+5*COUNTIF(B19:J21,"5/-")+2*COUNTIF(B19:J21,"2/3")+1*COUNTIF(B19:J21,"1/4")+0*COUNTIF(B19:J21,"0/5")</f>
        <v>7</v>
      </c>
      <c r="N19" s="59">
        <f>0*COUNTIF(B19:J21,"5/0")+1*COUNTIF(B19:J21,"4/1")+2*COUNTIF(B19:J21,"3/2")+3*COUNTIF(B19:J21,"2/3")+4*COUNTIF(B19:J21,"1/4")+5*COUNTIF(B19:J21,"0/5")+5*COUNTIF(B19:J21,"-/5")</f>
        <v>3</v>
      </c>
      <c r="O19" s="77">
        <f>RANK(K19,K$4:K$30)</f>
        <v>3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Vibostyok Sándor</v>
      </c>
      <c r="B22" s="44"/>
      <c r="C22" s="44" t="s">
        <v>149</v>
      </c>
      <c r="D22" s="44" t="s">
        <v>145</v>
      </c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10.0208</v>
      </c>
      <c r="L22" s="53">
        <f>1*COUNTIF(B22:J24,"5/0")+1*COUNTIF(B22:J24,"4/1")+1*COUNTIF(B22:J24,"3/2")+1*COUNTIF(B22:J24,"5/-")+0*COUNTIF(B22:J24,"2/3")+0*COUNTIF(B22:J24,"1/4")+0*COUNTIF(B22:J24,"0/5")</f>
        <v>2</v>
      </c>
      <c r="M22" s="56">
        <f>5*COUNTIF(B22:J24,"5/0")+4*COUNTIF(B22:J24,"4/1")+3*COUNTIF(B22:J24,"3/2")+5*COUNTIF(B22:J24,"5/-")+2*COUNTIF(B22:J24,"2/3")+1*COUNTIF(B22:J24,"1/4")+0*COUNTIF(B22:J24,"0/5")</f>
        <v>9</v>
      </c>
      <c r="N22" s="59">
        <f>0*COUNTIF(B22:J24,"5/0")+1*COUNTIF(B22:J24,"4/1")+2*COUNTIF(B22:J24,"3/2")+3*COUNTIF(B22:J24,"2/3")+4*COUNTIF(B22:J24,"1/4")+5*COUNTIF(B22:J24,"0/5")+5*COUNTIF(B22:J24,"-/5")</f>
        <v>1</v>
      </c>
      <c r="O22" s="77">
        <f>RANK(K22,K$4:K$30)</f>
        <v>2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Zovát Csaba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7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7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C liga'!$A$3-1),(MAX('C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F25" sqref="F25:F27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Drozsnyik Dávid</v>
      </c>
      <c r="C1" s="80" t="str">
        <f t="shared" si="0"/>
        <v>Erdei Gábor</v>
      </c>
      <c r="D1" s="80" t="str">
        <f t="shared" si="0"/>
        <v>Francois Noble</v>
      </c>
      <c r="E1" s="80" t="str">
        <f t="shared" si="0"/>
        <v>Herédi Zsolt</v>
      </c>
      <c r="F1" s="80" t="str">
        <f t="shared" si="0"/>
        <v>Katona Mátyás</v>
      </c>
      <c r="G1" s="80" t="str">
        <f t="shared" si="0"/>
        <v>Őrhidi Mátyás</v>
      </c>
      <c r="H1" s="80" t="str">
        <f t="shared" si="0"/>
        <v>Sarkadi-Nagy András</v>
      </c>
      <c r="I1" s="80" t="str">
        <f t="shared" si="0"/>
        <v>T. Szabó Gábor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D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Drozsnyik Dávid</v>
      </c>
      <c r="B4" s="47"/>
      <c r="C4" s="44"/>
      <c r="D4" s="44" t="s">
        <v>78</v>
      </c>
      <c r="E4" s="44" t="s">
        <v>78</v>
      </c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10.020199999999999</v>
      </c>
      <c r="L4" s="53">
        <f>1*COUNTIF(B4:J6,"5/0")+1*COUNTIF(B4:J6,"4/1")+1*COUNTIF(B4:J6,"3/2")+1*COUNTIF(B4:J6,"5/-")+0*COUNTIF(B4:J6,"2/3")+0*COUNTIF(B4:J6,"1/4")+0*COUNTIF(B4:J6,"0/5")</f>
        <v>2</v>
      </c>
      <c r="M4" s="56">
        <f>5*COUNTIF(B4:J6,"5/0")+4*COUNTIF(B4:J6,"4/1")+3*COUNTIF(B4:J6,"3/2")+5*COUNTIF(B4:J6,"5/-")+2*COUNTIF(B4:J6,"2/3")+1*COUNTIF(B4:J6,"1/4")+0*COUNTIF(B4:J6,"0/5")</f>
        <v>6</v>
      </c>
      <c r="N4" s="59">
        <f>0*COUNTIF(B4:J6,"5/0")+1*COUNTIF(B4:J6,"4/1")+2*COUNTIF(B4:J6,"3/2")+3*COUNTIF(B4:J6,"2/3")+4*COUNTIF(B4:J6,"1/4")+5*COUNTIF(B4:J6,"0/5")+5*COUNTIF(B4:J6,"-/5")</f>
        <v>4</v>
      </c>
      <c r="O4" s="77">
        <f>RANK(K4,K$4:K$30)</f>
        <v>5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Erdei Gábor</v>
      </c>
      <c r="B7" s="44"/>
      <c r="C7" s="47"/>
      <c r="D7" s="44" t="s">
        <v>150</v>
      </c>
      <c r="E7" s="44" t="s">
        <v>78</v>
      </c>
      <c r="F7" s="44" t="s">
        <v>149</v>
      </c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12.0201</v>
      </c>
      <c r="L7" s="53">
        <f>1*COUNTIF(B7:J9,"5/0")+1*COUNTIF(B7:J9,"4/1")+1*COUNTIF(B7:J9,"3/2")+1*COUNTIF(B7:J9,"5/-")+0*COUNTIF(B7:J9,"2/3")+0*COUNTIF(B7:J9,"1/4")+0*COUNTIF(B7:J9,"0/5")</f>
        <v>2</v>
      </c>
      <c r="M7" s="56">
        <f>5*COUNTIF(B7:J9,"5/0")+4*COUNTIF(B7:J9,"4/1")+3*COUNTIF(B7:J9,"3/2")+5*COUNTIF(B7:J9,"5/-")+2*COUNTIF(B7:J9,"2/3")+1*COUNTIF(B7:J9,"1/4")+0*COUNTIF(B7:J9,"0/5")</f>
        <v>8</v>
      </c>
      <c r="N7" s="59">
        <f>0*COUNTIF(B7:J9,"5/0")+1*COUNTIF(B7:J9,"4/1")+2*COUNTIF(B7:J9,"3/2")+3*COUNTIF(B7:J9,"2/3")+4*COUNTIF(B7:J9,"1/4")+5*COUNTIF(B7:J9,"0/5")+5*COUNTIF(B7:J9,"-/5")</f>
        <v>7</v>
      </c>
      <c r="O7" s="77">
        <f>RANK(K7,K$4:K$30)</f>
        <v>2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Francois Noble</v>
      </c>
      <c r="B10" s="44" t="s">
        <v>79</v>
      </c>
      <c r="C10" s="44" t="s">
        <v>149</v>
      </c>
      <c r="D10" s="47"/>
      <c r="E10" s="44" t="s">
        <v>145</v>
      </c>
      <c r="F10" s="44" t="s">
        <v>149</v>
      </c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18.031000000000002</v>
      </c>
      <c r="L10" s="53">
        <f>1*COUNTIF(B10:J12,"5/0")+1*COUNTIF(B10:J12,"4/1")+1*COUNTIF(B10:J12,"3/2")+1*COUNTIF(B10:J12,"5/-")+0*COUNTIF(B10:J12,"2/3")+0*COUNTIF(B10:J12,"1/4")+0*COUNTIF(B10:J12,"0/5")</f>
        <v>3</v>
      </c>
      <c r="M10" s="56">
        <f>5*COUNTIF(B10:J12,"5/0")+4*COUNTIF(B10:J12,"4/1")+3*COUNTIF(B10:J12,"3/2")+5*COUNTIF(B10:J12,"5/-")+2*COUNTIF(B10:J12,"2/3")+1*COUNTIF(B10:J12,"1/4")+0*COUNTIF(B10:J12,"0/5")</f>
        <v>15</v>
      </c>
      <c r="N10" s="59">
        <f>0*COUNTIF(B10:J12,"5/0")+1*COUNTIF(B10:J12,"4/1")+2*COUNTIF(B10:J12,"3/2")+3*COUNTIF(B10:J12,"2/3")+4*COUNTIF(B10:J12,"1/4")+5*COUNTIF(B10:J12,"0/5")+5*COUNTIF(B10:J12,"-/5")</f>
        <v>5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Herédi Zsolt</v>
      </c>
      <c r="B13" s="44" t="s">
        <v>79</v>
      </c>
      <c r="C13" s="44" t="s">
        <v>79</v>
      </c>
      <c r="D13" s="44" t="s">
        <v>146</v>
      </c>
      <c r="E13" s="47"/>
      <c r="F13" s="44" t="s">
        <v>78</v>
      </c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12.0094</v>
      </c>
      <c r="L13" s="53">
        <f>1*COUNTIF(B13:J15,"5/0")+1*COUNTIF(B13:J15,"4/1")+1*COUNTIF(B13:J15,"3/2")+1*COUNTIF(B13:J15,"5/-")+0*COUNTIF(B13:J15,"2/3")+0*COUNTIF(B13:J15,"1/4")+0*COUNTIF(B13:J15,"0/5")</f>
        <v>1</v>
      </c>
      <c r="M13" s="56">
        <f>5*COUNTIF(B13:J15,"5/0")+4*COUNTIF(B13:J15,"4/1")+3*COUNTIF(B13:J15,"3/2")+5*COUNTIF(B13:J15,"5/-")+2*COUNTIF(B13:J15,"2/3")+1*COUNTIF(B13:J15,"1/4")+0*COUNTIF(B13:J15,"0/5")</f>
        <v>7</v>
      </c>
      <c r="N13" s="59">
        <f>0*COUNTIF(B13:J15,"5/0")+1*COUNTIF(B13:J15,"4/1")+2*COUNTIF(B13:J15,"3/2")+3*COUNTIF(B13:J15,"2/3")+4*COUNTIF(B13:J15,"1/4")+5*COUNTIF(B13:J15,"0/5")+5*COUNTIF(B13:J15,"-/5")</f>
        <v>13</v>
      </c>
      <c r="O13" s="77">
        <f>RANK(K13,K$4:K$30)</f>
        <v>3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Katona Mátyás</v>
      </c>
      <c r="B16" s="44"/>
      <c r="C16" s="44" t="s">
        <v>150</v>
      </c>
      <c r="D16" s="44" t="s">
        <v>150</v>
      </c>
      <c r="E16" s="44" t="s">
        <v>79</v>
      </c>
      <c r="F16" s="47"/>
      <c r="G16" s="44" t="s">
        <v>146</v>
      </c>
      <c r="H16" s="44" t="s">
        <v>146</v>
      </c>
      <c r="I16" s="44" t="s">
        <v>79</v>
      </c>
      <c r="J16" s="50"/>
      <c r="K16" s="74">
        <f>5*(COUNTIF(B16:J18,"5/0")+COUNTIF(B16:J18,"4/1")+COUNTIF(B16:J18,"3/2")+COUNTIF(B16:J18,"5/-"))+3*COUNTIF(B16:J18,"2/3")+2*COUNTIF(B16:J18,"1/4")+COUNTIF(B16:J18,"0/5")+0.01*L16+0.0001*(M16-N16)</f>
        <v>11.9982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6</v>
      </c>
      <c r="N16" s="59">
        <f>0*COUNTIF(B16:J18,"5/0")+1*COUNTIF(B16:J18,"4/1")+2*COUNTIF(B16:J18,"3/2")+3*COUNTIF(B16:J18,"2/3")+4*COUNTIF(B16:J18,"1/4")+5*COUNTIF(B16:J18,"0/5")+5*COUNTIF(B16:J18,"-/5")</f>
        <v>24</v>
      </c>
      <c r="O16" s="77">
        <f>RANK(K16,K$4:K$30)</f>
        <v>4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Őrhidi Mátyás</v>
      </c>
      <c r="B19" s="44"/>
      <c r="C19" s="44"/>
      <c r="D19" s="44"/>
      <c r="E19" s="44"/>
      <c r="F19" s="44" t="s">
        <v>145</v>
      </c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5.0104999999999995</v>
      </c>
      <c r="L19" s="53">
        <f>1*COUNTIF(B19:J21,"5/0")+1*COUNTIF(B19:J21,"4/1")+1*COUNTIF(B19:J21,"3/2")+1*COUNTIF(B19:J21,"5/-")+0*COUNTIF(B19:J21,"2/3")+0*COUNTIF(B19:J21,"1/4")+0*COUNTIF(B19:J21,"0/5")</f>
        <v>1</v>
      </c>
      <c r="M19" s="56">
        <f>5*COUNTIF(B19:J21,"5/0")+4*COUNTIF(B19:J21,"4/1")+3*COUNTIF(B19:J21,"3/2")+5*COUNTIF(B19:J21,"5/-")+2*COUNTIF(B19:J21,"2/3")+1*COUNTIF(B19:J21,"1/4")+0*COUNTIF(B19:J21,"0/5")</f>
        <v>5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6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Sarkadi-Nagy András</v>
      </c>
      <c r="B22" s="44"/>
      <c r="C22" s="44"/>
      <c r="D22" s="44"/>
      <c r="E22" s="44"/>
      <c r="F22" s="44" t="s">
        <v>145</v>
      </c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5.0104999999999995</v>
      </c>
      <c r="L22" s="53">
        <f>1*COUNTIF(B22:J24,"5/0")+1*COUNTIF(B22:J24,"4/1")+1*COUNTIF(B22:J24,"3/2")+1*COUNTIF(B22:J24,"5/-")+0*COUNTIF(B22:J24,"2/3")+0*COUNTIF(B22:J24,"1/4")+0*COUNTIF(B22:J24,"0/5")</f>
        <v>1</v>
      </c>
      <c r="M22" s="56">
        <f>5*COUNTIF(B22:J24,"5/0")+4*COUNTIF(B22:J24,"4/1")+3*COUNTIF(B22:J24,"3/2")+5*COUNTIF(B22:J24,"5/-")+2*COUNTIF(B22:J24,"2/3")+1*COUNTIF(B22:J24,"1/4")+0*COUNTIF(B22:J24,"0/5")</f>
        <v>5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6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T. Szabó Gábor</v>
      </c>
      <c r="B25" s="44"/>
      <c r="C25" s="44"/>
      <c r="D25" s="44"/>
      <c r="E25" s="44"/>
      <c r="F25" s="44" t="s">
        <v>78</v>
      </c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5.0100999999999996</v>
      </c>
      <c r="L25" s="53">
        <f>1*COUNTIF(B25:J27,"5/0")+1*COUNTIF(B25:J27,"4/1")+1*COUNTIF(B25:J27,"3/2")+1*COUNTIF(B25:J27,"5/-")+0*COUNTIF(B25:J27,"2/3")+0*COUNTIF(B25:J27,"1/4")+0*COUNTIF(B25:J27,"0/5")</f>
        <v>1</v>
      </c>
      <c r="M25" s="56">
        <f>5*COUNTIF(B25:J27,"5/0")+4*COUNTIF(B25:J27,"4/1")+3*COUNTIF(B25:J27,"3/2")+5*COUNTIF(B25:J27,"5/-")+2*COUNTIF(B25:J27,"2/3")+1*COUNTIF(B25:J27,"1/4")+0*COUNTIF(B25:J27,"0/5")</f>
        <v>3</v>
      </c>
      <c r="N25" s="59">
        <f>0*COUNTIF(B25:J27,"5/0")+1*COUNTIF(B25:J27,"4/1")+2*COUNTIF(B25:J27,"3/2")+3*COUNTIF(B25:J27,"2/3")+4*COUNTIF(B25:J27,"1/4")+5*COUNTIF(B25:J27,"0/5")+5*COUNTIF(B25:J27,"-/5")</f>
        <v>2</v>
      </c>
      <c r="O25" s="77">
        <f>RANK(K25,K$4:K$30)</f>
        <v>8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9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D liga'!$A$3-1),(MAX('D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D19" sqref="D19:D21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Balikó Tamás</v>
      </c>
      <c r="C1" s="80" t="str">
        <f t="shared" si="0"/>
        <v>Bánfalvi Zsolt</v>
      </c>
      <c r="D1" s="80" t="str">
        <f t="shared" si="0"/>
        <v>Dörnyei István</v>
      </c>
      <c r="E1" s="80" t="str">
        <f t="shared" si="0"/>
        <v>Fehér László</v>
      </c>
      <c r="F1" s="80" t="str">
        <f t="shared" si="0"/>
        <v>Kocsis Tamás</v>
      </c>
      <c r="G1" s="80" t="str">
        <f t="shared" si="0"/>
        <v>Potoczky András</v>
      </c>
      <c r="H1" s="80" t="str">
        <f t="shared" si="0"/>
        <v>Puskás Péter</v>
      </c>
      <c r="I1" s="80" t="str">
        <f t="shared" si="0"/>
        <v>Szöllösi Imre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E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Balikó Tamás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8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Bánfalvi Zsolt</v>
      </c>
      <c r="B7" s="44"/>
      <c r="C7" s="47"/>
      <c r="D7" s="44" t="s">
        <v>79</v>
      </c>
      <c r="E7" s="44"/>
      <c r="F7" s="44"/>
      <c r="G7" s="44"/>
      <c r="H7" s="44" t="s">
        <v>79</v>
      </c>
      <c r="I7" s="44" t="s">
        <v>146</v>
      </c>
      <c r="J7" s="50"/>
      <c r="K7" s="74">
        <f>5*(COUNTIF(B7:J9,"5/0")+COUNTIF(B7:J9,"4/1")+COUNTIF(B7:J9,"3/2")+COUNTIF(B7:J9,"5/-"))+3*COUNTIF(B7:J9,"2/3")+2*COUNTIF(B7:J9,"1/4")+COUNTIF(B7:J9,"0/5")+0.01*L7+0.0001*(M7-N7)</f>
        <v>6.9993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4</v>
      </c>
      <c r="N7" s="59">
        <f>0*COUNTIF(B7:J9,"5/0")+1*COUNTIF(B7:J9,"4/1")+2*COUNTIF(B7:J9,"3/2")+3*COUNTIF(B7:J9,"2/3")+4*COUNTIF(B7:J9,"1/4")+5*COUNTIF(B7:J9,"0/5")+5*COUNTIF(B7:J9,"-/5")</f>
        <v>11</v>
      </c>
      <c r="O7" s="77">
        <f>RANK(K7,K$4:K$30)</f>
        <v>4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Dörnyei István</v>
      </c>
      <c r="B10" s="44"/>
      <c r="C10" s="44" t="s">
        <v>78</v>
      </c>
      <c r="D10" s="47"/>
      <c r="E10" s="44"/>
      <c r="F10" s="44"/>
      <c r="G10" s="44" t="s">
        <v>146</v>
      </c>
      <c r="H10" s="44" t="s">
        <v>78</v>
      </c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11.0197</v>
      </c>
      <c r="L10" s="53">
        <f>1*COUNTIF(B10:J12,"5/0")+1*COUNTIF(B10:J12,"4/1")+1*COUNTIF(B10:J12,"3/2")+1*COUNTIF(B10:J12,"5/-")+0*COUNTIF(B10:J12,"2/3")+0*COUNTIF(B10:J12,"1/4")+0*COUNTIF(B10:J12,"0/5")</f>
        <v>2</v>
      </c>
      <c r="M10" s="56">
        <f>5*COUNTIF(B10:J12,"5/0")+4*COUNTIF(B10:J12,"4/1")+3*COUNTIF(B10:J12,"3/2")+5*COUNTIF(B10:J12,"5/-")+2*COUNTIF(B10:J12,"2/3")+1*COUNTIF(B10:J12,"1/4")+0*COUNTIF(B10:J12,"0/5")</f>
        <v>6</v>
      </c>
      <c r="N10" s="59">
        <f>0*COUNTIF(B10:J12,"5/0")+1*COUNTIF(B10:J12,"4/1")+2*COUNTIF(B10:J12,"3/2")+3*COUNTIF(B10:J12,"2/3")+4*COUNTIF(B10:J12,"1/4")+5*COUNTIF(B10:J12,"0/5")+5*COUNTIF(B10:J12,"-/5")</f>
        <v>9</v>
      </c>
      <c r="O10" s="77">
        <f>RANK(K10,K$4:K$30)</f>
        <v>3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Fehér László</v>
      </c>
      <c r="B13" s="44"/>
      <c r="C13" s="44"/>
      <c r="D13" s="44"/>
      <c r="E13" s="47"/>
      <c r="F13" s="44"/>
      <c r="G13" s="44" t="s">
        <v>146</v>
      </c>
      <c r="H13" s="44" t="s">
        <v>79</v>
      </c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3.9994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2</v>
      </c>
      <c r="N13" s="59">
        <f>0*COUNTIF(B13:J15,"5/0")+1*COUNTIF(B13:J15,"4/1")+2*COUNTIF(B13:J15,"3/2")+3*COUNTIF(B13:J15,"2/3")+4*COUNTIF(B13:J15,"1/4")+5*COUNTIF(B13:J15,"0/5")+5*COUNTIF(B13:J15,"-/5")</f>
        <v>8</v>
      </c>
      <c r="O13" s="77">
        <f>RANK(K13,K$4:K$30)</f>
        <v>6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Kocsis Tamás</v>
      </c>
      <c r="B16" s="44"/>
      <c r="C16" s="44"/>
      <c r="D16" s="44"/>
      <c r="E16" s="44"/>
      <c r="F16" s="47"/>
      <c r="G16" s="44" t="s">
        <v>146</v>
      </c>
      <c r="H16" s="44" t="s">
        <v>146</v>
      </c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1.999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10</v>
      </c>
      <c r="O16" s="77">
        <f>RANK(K16,K$4:K$30)</f>
        <v>7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Potoczky András</v>
      </c>
      <c r="B19" s="44"/>
      <c r="C19" s="44"/>
      <c r="D19" s="44" t="s">
        <v>145</v>
      </c>
      <c r="E19" s="44" t="s">
        <v>145</v>
      </c>
      <c r="F19" s="44" t="s">
        <v>145</v>
      </c>
      <c r="G19" s="47"/>
      <c r="H19" s="44" t="s">
        <v>145</v>
      </c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20.041999999999998</v>
      </c>
      <c r="L19" s="53">
        <f>1*COUNTIF(B19:J21,"5/0")+1*COUNTIF(B19:J21,"4/1")+1*COUNTIF(B19:J21,"3/2")+1*COUNTIF(B19:J21,"5/-")+0*COUNTIF(B19:J21,"2/3")+0*COUNTIF(B19:J21,"1/4")+0*COUNTIF(B19:J21,"0/5")</f>
        <v>4</v>
      </c>
      <c r="M19" s="56">
        <f>5*COUNTIF(B19:J21,"5/0")+4*COUNTIF(B19:J21,"4/1")+3*COUNTIF(B19:J21,"3/2")+5*COUNTIF(B19:J21,"5/-")+2*COUNTIF(B19:J21,"2/3")+1*COUNTIF(B19:J21,"1/4")+0*COUNTIF(B19:J21,"0/5")</f>
        <v>20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Puskás Péter</v>
      </c>
      <c r="B22" s="44"/>
      <c r="C22" s="44" t="s">
        <v>78</v>
      </c>
      <c r="D22" s="44" t="s">
        <v>79</v>
      </c>
      <c r="E22" s="44" t="s">
        <v>78</v>
      </c>
      <c r="F22" s="44" t="s">
        <v>145</v>
      </c>
      <c r="G22" s="44" t="s">
        <v>146</v>
      </c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19.0301</v>
      </c>
      <c r="L22" s="53">
        <f>1*COUNTIF(B22:J24,"5/0")+1*COUNTIF(B22:J24,"4/1")+1*COUNTIF(B22:J24,"3/2")+1*COUNTIF(B22:J24,"5/-")+0*COUNTIF(B22:J24,"2/3")+0*COUNTIF(B22:J24,"1/4")+0*COUNTIF(B22:J24,"0/5")</f>
        <v>3</v>
      </c>
      <c r="M22" s="56">
        <f>5*COUNTIF(B22:J24,"5/0")+4*COUNTIF(B22:J24,"4/1")+3*COUNTIF(B22:J24,"3/2")+5*COUNTIF(B22:J24,"5/-")+2*COUNTIF(B22:J24,"2/3")+1*COUNTIF(B22:J24,"1/4")+0*COUNTIF(B22:J24,"0/5")</f>
        <v>13</v>
      </c>
      <c r="N22" s="59">
        <f>0*COUNTIF(B22:J24,"5/0")+1*COUNTIF(B22:J24,"4/1")+2*COUNTIF(B22:J24,"3/2")+3*COUNTIF(B22:J24,"2/3")+4*COUNTIF(B22:J24,"1/4")+5*COUNTIF(B22:J24,"0/5")+5*COUNTIF(B22:J24,"-/5")</f>
        <v>12</v>
      </c>
      <c r="O22" s="77">
        <f>RANK(K22,K$4:K$30)</f>
        <v>2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Szöllösi Imre</v>
      </c>
      <c r="B25" s="44"/>
      <c r="C25" s="44" t="s">
        <v>145</v>
      </c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5.0104999999999995</v>
      </c>
      <c r="L25" s="53">
        <f>1*COUNTIF(B25:J27,"5/0")+1*COUNTIF(B25:J27,"4/1")+1*COUNTIF(B25:J27,"3/2")+1*COUNTIF(B25:J27,"5/-")+0*COUNTIF(B25:J27,"2/3")+0*COUNTIF(B25:J27,"1/4")+0*COUNTIF(B25:J27,"0/5")</f>
        <v>1</v>
      </c>
      <c r="M25" s="56">
        <f>5*COUNTIF(B25:J27,"5/0")+4*COUNTIF(B25:J27,"4/1")+3*COUNTIF(B25:J27,"3/2")+5*COUNTIF(B25:J27,"5/-")+2*COUNTIF(B25:J27,"2/3")+1*COUNTIF(B25:J27,"1/4")+0*COUNTIF(B25:J27,"0/5")</f>
        <v>5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5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8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E liga'!$A$3-1),(MAX('E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10" width="12.140625" style="0" customWidth="1"/>
    <col min="11" max="11" width="12.140625" style="0" hidden="1" customWidth="1"/>
    <col min="12" max="12" width="10.7109375" style="0" customWidth="1"/>
    <col min="13" max="15" width="8.57421875" style="0" customWidth="1"/>
    <col min="16" max="16" width="10.7109375" style="0" customWidth="1"/>
    <col min="17" max="17" width="10.00390625" style="0" customWidth="1"/>
    <col min="18" max="18" width="10.7109375" style="8" customWidth="1"/>
  </cols>
  <sheetData>
    <row r="1" spans="1:17" ht="15.75" customHeight="1">
      <c r="A1" s="32"/>
      <c r="B1" s="80" t="str">
        <f aca="true" t="shared" si="0" ref="B1:K1">VLOOKUP(CONCATENATE(LEFT($A$2,1),COLUMN()-1),nevezettek,3,FALSE)</f>
        <v>Farkas Zoltán</v>
      </c>
      <c r="C1" s="80" t="str">
        <f t="shared" si="0"/>
        <v>Fáth Ádám</v>
      </c>
      <c r="D1" s="80" t="str">
        <f t="shared" si="0"/>
        <v>Hambalkó Márk</v>
      </c>
      <c r="E1" s="80" t="str">
        <f t="shared" si="0"/>
        <v>Hartmann Csaba</v>
      </c>
      <c r="F1" s="80" t="str">
        <f t="shared" si="0"/>
        <v>Hovanyecz András</v>
      </c>
      <c r="G1" s="80" t="str">
        <f t="shared" si="0"/>
        <v>Lajtai László</v>
      </c>
      <c r="H1" s="80" t="str">
        <f t="shared" si="0"/>
        <v>Mihálylovics Andrej</v>
      </c>
      <c r="I1" s="80" t="str">
        <f t="shared" si="0"/>
        <v>Tibor Z. Petényi</v>
      </c>
      <c r="J1" s="80" t="str">
        <f t="shared" si="0"/>
        <v>Wager György</v>
      </c>
      <c r="K1" s="80" t="e">
        <f t="shared" si="0"/>
        <v>#N/A</v>
      </c>
      <c r="L1" s="83" t="s">
        <v>43</v>
      </c>
      <c r="M1" s="62" t="s">
        <v>74</v>
      </c>
      <c r="N1" s="65" t="s">
        <v>73</v>
      </c>
      <c r="O1" s="68" t="s">
        <v>80</v>
      </c>
      <c r="P1" s="86" t="s">
        <v>8</v>
      </c>
      <c r="Q1" s="7"/>
    </row>
    <row r="2" spans="1:18" ht="15">
      <c r="A2" s="33" t="str">
        <f ca="1">RIGHT(CELL("filename",A1),6)</f>
        <v>F liga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4"/>
      <c r="M2" s="63"/>
      <c r="N2" s="66"/>
      <c r="O2" s="69"/>
      <c r="P2" s="87"/>
      <c r="Q2" s="7"/>
      <c r="R2" s="35"/>
    </row>
    <row r="3" spans="1:18" ht="15">
      <c r="A3" s="34">
        <f>COUNTIF(Elérhetőségek!D:D,LEFT(A2,1))</f>
        <v>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5"/>
      <c r="M3" s="64"/>
      <c r="N3" s="67"/>
      <c r="O3" s="70"/>
      <c r="P3" s="88"/>
      <c r="Q3" s="7"/>
      <c r="R3" s="36"/>
    </row>
    <row r="4" spans="1:17" ht="15" customHeight="1">
      <c r="A4" s="80" t="str">
        <f>B1</f>
        <v>Farkas Zoltán</v>
      </c>
      <c r="B4" s="47"/>
      <c r="C4" s="44"/>
      <c r="D4" s="44" t="s">
        <v>78</v>
      </c>
      <c r="E4" s="44" t="s">
        <v>145</v>
      </c>
      <c r="F4" s="44"/>
      <c r="G4" s="44"/>
      <c r="H4" s="44"/>
      <c r="I4" s="44"/>
      <c r="J4" s="44"/>
      <c r="K4" s="44"/>
      <c r="L4" s="74">
        <f>5*(COUNTIF(B4:K6,"5/0")+COUNTIF(B4:K6,"4/1")+COUNTIF(B4:K6,"3/2")+COUNTIF(B4:K6,"5/-"))+3*COUNTIF(B4:K6,"2/3")+2*COUNTIF(B4:K6,"1/4")+COUNTIF(B4:K6,"0/5")+0.01*M4+0.0001*(N4-O4)</f>
        <v>10.0206</v>
      </c>
      <c r="M4" s="53">
        <f>1*COUNTIF(B4:K6,"5/0")+1*COUNTIF(B4:K6,"4/1")+1*COUNTIF(B4:K6,"3/2")+1*COUNTIF(B4:K6,"5/-")+0*COUNTIF(B4:K6,"2/3")+0*COUNTIF(B4:K6,"1/4")+0*COUNTIF(B4:K6,"0/5")</f>
        <v>2</v>
      </c>
      <c r="N4" s="56">
        <f>5*COUNTIF(B4:K6,"5/0")+4*COUNTIF(B4:K6,"4/1")+3*COUNTIF(B4:K6,"3/2")+5*COUNTIF(B4:K6,"5/-")+2*COUNTIF(B4:K6,"2/3")+1*COUNTIF(B4:K6,"1/4")+0*COUNTIF(B4:K6,"0/5")</f>
        <v>8</v>
      </c>
      <c r="O4" s="59">
        <f>0*COUNTIF(B4:K6,"5/0")+1*COUNTIF(B4:K6,"4/1")+2*COUNTIF(B4:K6,"3/2")+3*COUNTIF(B4:K6,"2/3")+4*COUNTIF(B4:K6,"1/4")+5*COUNTIF(B4:K6,"0/5")+5*COUNTIF(B4:K6,"-/5")</f>
        <v>2</v>
      </c>
      <c r="P4" s="77">
        <f>RANK(L4,L$4:L$33)</f>
        <v>1</v>
      </c>
      <c r="Q4" s="12"/>
    </row>
    <row r="5" spans="1:22" ht="15">
      <c r="A5" s="81"/>
      <c r="B5" s="48"/>
      <c r="C5" s="45"/>
      <c r="D5" s="45"/>
      <c r="E5" s="45"/>
      <c r="F5" s="45"/>
      <c r="G5" s="45"/>
      <c r="H5" s="45"/>
      <c r="I5" s="45"/>
      <c r="J5" s="45"/>
      <c r="K5" s="45"/>
      <c r="L5" s="75"/>
      <c r="M5" s="54"/>
      <c r="N5" s="57"/>
      <c r="O5" s="60"/>
      <c r="P5" s="78"/>
      <c r="Q5" s="5"/>
      <c r="U5" s="31"/>
      <c r="V5" s="31"/>
    </row>
    <row r="6" spans="1:17" ht="15">
      <c r="A6" s="82"/>
      <c r="B6" s="49"/>
      <c r="C6" s="46"/>
      <c r="D6" s="46"/>
      <c r="E6" s="46"/>
      <c r="F6" s="46"/>
      <c r="G6" s="46"/>
      <c r="H6" s="46"/>
      <c r="I6" s="46"/>
      <c r="J6" s="46"/>
      <c r="K6" s="46"/>
      <c r="L6" s="76"/>
      <c r="M6" s="55"/>
      <c r="N6" s="58"/>
      <c r="O6" s="61"/>
      <c r="P6" s="79"/>
      <c r="Q6" s="13"/>
    </row>
    <row r="7" spans="1:19" ht="15">
      <c r="A7" s="80" t="str">
        <f>C1</f>
        <v>Fáth Ádám</v>
      </c>
      <c r="B7" s="44"/>
      <c r="C7" s="47"/>
      <c r="D7" s="44"/>
      <c r="E7" s="44"/>
      <c r="F7" s="44"/>
      <c r="G7" s="44"/>
      <c r="H7" s="44"/>
      <c r="I7" s="44"/>
      <c r="J7" s="44"/>
      <c r="K7" s="44"/>
      <c r="L7" s="74">
        <f>5*(COUNTIF(B7:K9,"5/0")+COUNTIF(B7:K9,"4/1")+COUNTIF(B7:K9,"3/2")+COUNTIF(B7:K9,"5/-"))+3*COUNTIF(B7:K9,"2/3")+2*COUNTIF(B7:K9,"1/4")+COUNTIF(B7:K9,"0/5")+0.01*M7+0.0001*(N7-O7)</f>
        <v>0</v>
      </c>
      <c r="M7" s="53">
        <f>1*COUNTIF(B7:K9,"5/0")+1*COUNTIF(B7:K9,"4/1")+1*COUNTIF(B7:K9,"3/2")+1*COUNTIF(B7:K9,"5/-")+0*COUNTIF(B7:K9,"2/3")+0*COUNTIF(B7:K9,"1/4")+0*COUNTIF(B7:K9,"0/5")</f>
        <v>0</v>
      </c>
      <c r="N7" s="56">
        <f>5*COUNTIF(B7:K9,"5/0")+4*COUNTIF(B7:K9,"4/1")+3*COUNTIF(B7:K9,"3/2")+5*COUNTIF(B7:K9,"5/-")+2*COUNTIF(B7:K9,"2/3")+1*COUNTIF(B7:K9,"1/4")+0*COUNTIF(B7:K9,"0/5")</f>
        <v>0</v>
      </c>
      <c r="O7" s="59">
        <f>0*COUNTIF(B7:K9,"5/0")+1*COUNTIF(B7:K9,"4/1")+2*COUNTIF(B7:K9,"3/2")+3*COUNTIF(B7:K9,"2/3")+4*COUNTIF(B7:K9,"1/4")+5*COUNTIF(B7:K9,"0/5")+5*COUNTIF(B7:K9,"-/5")</f>
        <v>0</v>
      </c>
      <c r="P7" s="77">
        <f>RANK(L7,L$4:L$33)</f>
        <v>4</v>
      </c>
      <c r="Q7" s="13"/>
      <c r="S7" s="6"/>
    </row>
    <row r="8" spans="1:22" ht="15">
      <c r="A8" s="81"/>
      <c r="B8" s="45"/>
      <c r="C8" s="48"/>
      <c r="D8" s="45"/>
      <c r="E8" s="45"/>
      <c r="F8" s="45"/>
      <c r="G8" s="45"/>
      <c r="H8" s="45"/>
      <c r="I8" s="45"/>
      <c r="J8" s="45"/>
      <c r="K8" s="45"/>
      <c r="L8" s="75"/>
      <c r="M8" s="54"/>
      <c r="N8" s="57"/>
      <c r="O8" s="60"/>
      <c r="P8" s="78"/>
      <c r="Q8" s="3"/>
      <c r="S8" s="6"/>
      <c r="U8" s="31"/>
      <c r="V8" s="31"/>
    </row>
    <row r="9" spans="1:19" ht="15">
      <c r="A9" s="82"/>
      <c r="B9" s="46"/>
      <c r="C9" s="49"/>
      <c r="D9" s="46"/>
      <c r="E9" s="46"/>
      <c r="F9" s="46"/>
      <c r="G9" s="46"/>
      <c r="H9" s="46"/>
      <c r="I9" s="46"/>
      <c r="J9" s="46"/>
      <c r="K9" s="46"/>
      <c r="L9" s="76"/>
      <c r="M9" s="55"/>
      <c r="N9" s="58"/>
      <c r="O9" s="61"/>
      <c r="P9" s="79"/>
      <c r="Q9" s="13"/>
      <c r="S9" s="11"/>
    </row>
    <row r="10" spans="1:17" ht="15">
      <c r="A10" s="80" t="str">
        <f>D1</f>
        <v>Hambalkó Márk</v>
      </c>
      <c r="B10" s="44" t="s">
        <v>79</v>
      </c>
      <c r="C10" s="44"/>
      <c r="D10" s="47"/>
      <c r="E10" s="44"/>
      <c r="F10" s="44"/>
      <c r="G10" s="44"/>
      <c r="H10" s="44"/>
      <c r="I10" s="44"/>
      <c r="J10" s="44"/>
      <c r="K10" s="44"/>
      <c r="L10" s="74">
        <f>5*(COUNTIF(B10:K12,"5/0")+COUNTIF(B10:K12,"4/1")+COUNTIF(B10:K12,"3/2")+COUNTIF(B10:K12,"5/-"))+3*COUNTIF(B10:K12,"2/3")+2*COUNTIF(B10:K12,"1/4")+COUNTIF(B10:K12,"0/5")+0.01*M10+0.0001*(N10-O10)</f>
        <v>2.9999</v>
      </c>
      <c r="M10" s="53">
        <f>1*COUNTIF(B10:K12,"5/0")+1*COUNTIF(B10:K12,"4/1")+1*COUNTIF(B10:K12,"3/2")+1*COUNTIF(B10:K12,"5/-")+0*COUNTIF(B10:K12,"2/3")+0*COUNTIF(B10:K12,"1/4")+0*COUNTIF(B10:K12,"0/5")</f>
        <v>0</v>
      </c>
      <c r="N10" s="56">
        <f>5*COUNTIF(B10:K12,"5/0")+4*COUNTIF(B10:K12,"4/1")+3*COUNTIF(B10:K12,"3/2")+5*COUNTIF(B10:K12,"5/-")+2*COUNTIF(B10:K12,"2/3")+1*COUNTIF(B10:K12,"1/4")+0*COUNTIF(B10:K12,"0/5")</f>
        <v>2</v>
      </c>
      <c r="O10" s="59">
        <f>0*COUNTIF(B10:K12,"5/0")+1*COUNTIF(B10:K12,"4/1")+2*COUNTIF(B10:K12,"3/2")+3*COUNTIF(B10:K12,"2/3")+4*COUNTIF(B10:K12,"1/4")+5*COUNTIF(B10:K12,"0/5")+5*COUNTIF(B10:K12,"-/5")</f>
        <v>3</v>
      </c>
      <c r="P10" s="77">
        <f>RANK(L10,L$4:L$33)</f>
        <v>2</v>
      </c>
      <c r="Q10" s="13"/>
    </row>
    <row r="11" spans="1:20" ht="15">
      <c r="A11" s="81"/>
      <c r="B11" s="45"/>
      <c r="C11" s="45"/>
      <c r="D11" s="48"/>
      <c r="E11" s="45"/>
      <c r="F11" s="45"/>
      <c r="G11" s="45"/>
      <c r="H11" s="45"/>
      <c r="I11" s="45"/>
      <c r="J11" s="45"/>
      <c r="K11" s="45"/>
      <c r="L11" s="75"/>
      <c r="M11" s="54"/>
      <c r="N11" s="57"/>
      <c r="O11" s="60"/>
      <c r="P11" s="78"/>
      <c r="Q11" s="2"/>
      <c r="S11" s="9"/>
      <c r="T11" s="1"/>
    </row>
    <row r="12" spans="1:17" ht="15">
      <c r="A12" s="82"/>
      <c r="B12" s="46"/>
      <c r="C12" s="46"/>
      <c r="D12" s="49"/>
      <c r="E12" s="46"/>
      <c r="F12" s="46"/>
      <c r="G12" s="46"/>
      <c r="H12" s="46"/>
      <c r="I12" s="46"/>
      <c r="J12" s="46"/>
      <c r="K12" s="46"/>
      <c r="L12" s="76"/>
      <c r="M12" s="55"/>
      <c r="N12" s="58"/>
      <c r="O12" s="61"/>
      <c r="P12" s="79"/>
      <c r="Q12" s="13"/>
    </row>
    <row r="13" spans="1:17" ht="15">
      <c r="A13" s="80" t="str">
        <f>E1</f>
        <v>Hartmann Csaba</v>
      </c>
      <c r="B13" s="44" t="s">
        <v>146</v>
      </c>
      <c r="C13" s="44"/>
      <c r="D13" s="44"/>
      <c r="E13" s="47"/>
      <c r="F13" s="44"/>
      <c r="G13" s="44"/>
      <c r="H13" s="44"/>
      <c r="I13" s="44"/>
      <c r="J13" s="44"/>
      <c r="K13" s="44"/>
      <c r="L13" s="74">
        <f>5*(COUNTIF(B13:K15,"5/0")+COUNTIF(B13:K15,"4/1")+COUNTIF(B13:K15,"3/2")+COUNTIF(B13:K15,"5/-"))+3*COUNTIF(B13:K15,"2/3")+2*COUNTIF(B13:K15,"1/4")+COUNTIF(B13:K15,"0/5")+0.01*M13+0.0001*(N13-O13)</f>
        <v>0.9995</v>
      </c>
      <c r="M13" s="53">
        <f>1*COUNTIF(B13:K15,"5/0")+1*COUNTIF(B13:K15,"4/1")+1*COUNTIF(B13:K15,"3/2")+1*COUNTIF(B13:K15,"5/-")+0*COUNTIF(B13:K15,"2/3")+0*COUNTIF(B13:K15,"1/4")+0*COUNTIF(B13:K15,"0/5")</f>
        <v>0</v>
      </c>
      <c r="N13" s="56">
        <f>5*COUNTIF(B13:K15,"5/0")+4*COUNTIF(B13:K15,"4/1")+3*COUNTIF(B13:K15,"3/2")+5*COUNTIF(B13:K15,"5/-")+2*COUNTIF(B13:K15,"2/3")+1*COUNTIF(B13:K15,"1/4")+0*COUNTIF(B13:K15,"0/5")</f>
        <v>0</v>
      </c>
      <c r="O13" s="59">
        <f>0*COUNTIF(B13:K15,"5/0")+1*COUNTIF(B13:K15,"4/1")+2*COUNTIF(B13:K15,"3/2")+3*COUNTIF(B13:K15,"2/3")+4*COUNTIF(B13:K15,"1/4")+5*COUNTIF(B13:K15,"0/5")+5*COUNTIF(B13:K15,"-/5")</f>
        <v>5</v>
      </c>
      <c r="P13" s="77">
        <f>RANK(L13,L$4:L$33)</f>
        <v>3</v>
      </c>
      <c r="Q13" s="13"/>
    </row>
    <row r="14" spans="1:22" ht="15">
      <c r="A14" s="81"/>
      <c r="B14" s="45"/>
      <c r="C14" s="45"/>
      <c r="D14" s="45"/>
      <c r="E14" s="48"/>
      <c r="F14" s="45"/>
      <c r="G14" s="45"/>
      <c r="H14" s="45"/>
      <c r="I14" s="45"/>
      <c r="J14" s="45"/>
      <c r="K14" s="45"/>
      <c r="L14" s="75"/>
      <c r="M14" s="54"/>
      <c r="N14" s="57"/>
      <c r="O14" s="60"/>
      <c r="P14" s="78"/>
      <c r="Q14" s="5"/>
      <c r="S14" s="9"/>
      <c r="U14" s="31"/>
      <c r="V14" s="31"/>
    </row>
    <row r="15" spans="1:17" ht="15">
      <c r="A15" s="82"/>
      <c r="B15" s="46"/>
      <c r="C15" s="46"/>
      <c r="D15" s="46"/>
      <c r="E15" s="49"/>
      <c r="F15" s="46"/>
      <c r="G15" s="46"/>
      <c r="H15" s="46"/>
      <c r="I15" s="46"/>
      <c r="J15" s="46"/>
      <c r="K15" s="46"/>
      <c r="L15" s="76"/>
      <c r="M15" s="55"/>
      <c r="N15" s="58"/>
      <c r="O15" s="61"/>
      <c r="P15" s="79"/>
      <c r="Q15" s="13"/>
    </row>
    <row r="16" spans="1:17" ht="15">
      <c r="A16" s="80" t="str">
        <f>F1</f>
        <v>Hovanyecz András</v>
      </c>
      <c r="B16" s="44"/>
      <c r="C16" s="44"/>
      <c r="D16" s="44"/>
      <c r="E16" s="44"/>
      <c r="F16" s="47"/>
      <c r="G16" s="44"/>
      <c r="H16" s="44"/>
      <c r="I16" s="44"/>
      <c r="J16" s="44"/>
      <c r="K16" s="44"/>
      <c r="L16" s="74">
        <f>5*(COUNTIF(B16:K18,"5/0")+COUNTIF(B16:K18,"4/1")+COUNTIF(B16:K18,"3/2")+COUNTIF(B16:K18,"5/-"))+3*COUNTIF(B16:K18,"2/3")+2*COUNTIF(B16:K18,"1/4")+COUNTIF(B16:K18,"0/5")+0.01*M16+0.0001*(N16-O16)</f>
        <v>0</v>
      </c>
      <c r="M16" s="53">
        <f>1*COUNTIF(B16:K18,"5/0")+1*COUNTIF(B16:K18,"4/1")+1*COUNTIF(B16:K18,"3/2")+1*COUNTIF(B16:K18,"5/-")+0*COUNTIF(B16:K18,"2/3")+0*COUNTIF(B16:K18,"1/4")+0*COUNTIF(B16:K18,"0/5")</f>
        <v>0</v>
      </c>
      <c r="N16" s="56">
        <f>5*COUNTIF(B16:K18,"5/0")+4*COUNTIF(B16:K18,"4/1")+3*COUNTIF(B16:K18,"3/2")+5*COUNTIF(B16:K18,"5/-")+2*COUNTIF(B16:K18,"2/3")+1*COUNTIF(B16:K18,"1/4")+0*COUNTIF(B16:K18,"0/5")</f>
        <v>0</v>
      </c>
      <c r="O16" s="59">
        <f>0*COUNTIF(B16:K18,"5/0")+1*COUNTIF(B16:K18,"4/1")+2*COUNTIF(B16:K18,"3/2")+3*COUNTIF(B16:K18,"2/3")+4*COUNTIF(B16:K18,"1/4")+5*COUNTIF(B16:K18,"0/5")+5*COUNTIF(B16:K18,"-/5")</f>
        <v>0</v>
      </c>
      <c r="P16" s="77">
        <f>RANK(L16,L$4:L$33)</f>
        <v>4</v>
      </c>
      <c r="Q16" s="13"/>
    </row>
    <row r="17" spans="1:17" ht="15">
      <c r="A17" s="81"/>
      <c r="B17" s="45"/>
      <c r="C17" s="45"/>
      <c r="D17" s="45"/>
      <c r="E17" s="45"/>
      <c r="F17" s="48"/>
      <c r="G17" s="45"/>
      <c r="H17" s="45"/>
      <c r="I17" s="45"/>
      <c r="J17" s="45"/>
      <c r="K17" s="45"/>
      <c r="L17" s="75"/>
      <c r="M17" s="54"/>
      <c r="N17" s="57"/>
      <c r="O17" s="60"/>
      <c r="P17" s="78"/>
      <c r="Q17" s="5"/>
    </row>
    <row r="18" spans="1:17" ht="15">
      <c r="A18" s="82"/>
      <c r="B18" s="46"/>
      <c r="C18" s="46"/>
      <c r="D18" s="46"/>
      <c r="E18" s="46"/>
      <c r="F18" s="49"/>
      <c r="G18" s="46"/>
      <c r="H18" s="46"/>
      <c r="I18" s="46"/>
      <c r="J18" s="46"/>
      <c r="K18" s="46"/>
      <c r="L18" s="76"/>
      <c r="M18" s="55"/>
      <c r="N18" s="58"/>
      <c r="O18" s="61"/>
      <c r="P18" s="79"/>
      <c r="Q18" s="13"/>
    </row>
    <row r="19" spans="1:19" ht="15">
      <c r="A19" s="80" t="str">
        <f>G1</f>
        <v>Lajtai László</v>
      </c>
      <c r="B19" s="44"/>
      <c r="C19" s="44"/>
      <c r="D19" s="44"/>
      <c r="E19" s="44"/>
      <c r="F19" s="44"/>
      <c r="G19" s="47"/>
      <c r="H19" s="44"/>
      <c r="I19" s="44"/>
      <c r="J19" s="44"/>
      <c r="K19" s="44"/>
      <c r="L19" s="74">
        <f>5*(COUNTIF(B19:K21,"5/0")+COUNTIF(B19:K21,"4/1")+COUNTIF(B19:K21,"3/2")+COUNTIF(B19:K21,"5/-"))+3*COUNTIF(B19:K21,"2/3")+2*COUNTIF(B19:K21,"1/4")+COUNTIF(B19:K21,"0/5")+0.01*M19+0.0001*(N19-O19)</f>
        <v>0</v>
      </c>
      <c r="M19" s="53">
        <f>1*COUNTIF(B19:K21,"5/0")+1*COUNTIF(B19:K21,"4/1")+1*COUNTIF(B19:K21,"3/2")+1*COUNTIF(B19:K21,"5/-")+0*COUNTIF(B19:K21,"2/3")+0*COUNTIF(B19:K21,"1/4")+0*COUNTIF(B19:K21,"0/5")</f>
        <v>0</v>
      </c>
      <c r="N19" s="56">
        <f>5*COUNTIF(B19:K21,"5/0")+4*COUNTIF(B19:K21,"4/1")+3*COUNTIF(B19:K21,"3/2")+5*COUNTIF(B19:K21,"5/-")+2*COUNTIF(B19:K21,"2/3")+1*COUNTIF(B19:K21,"1/4")+0*COUNTIF(B19:K21,"0/5")</f>
        <v>0</v>
      </c>
      <c r="O19" s="59">
        <f>0*COUNTIF(B19:K21,"5/0")+1*COUNTIF(B19:K21,"4/1")+2*COUNTIF(B19:K21,"3/2")+3*COUNTIF(B19:K21,"2/3")+4*COUNTIF(B19:K21,"1/4")+5*COUNTIF(B19:K21,"0/5")+5*COUNTIF(B19:K21,"-/5")</f>
        <v>0</v>
      </c>
      <c r="P19" s="77">
        <f>RANK(L19,L$4:L$33)</f>
        <v>4</v>
      </c>
      <c r="Q19" s="13"/>
      <c r="S19" s="6"/>
    </row>
    <row r="20" spans="1:19" ht="15">
      <c r="A20" s="81"/>
      <c r="B20" s="45"/>
      <c r="C20" s="45"/>
      <c r="D20" s="45"/>
      <c r="E20" s="45"/>
      <c r="F20" s="45"/>
      <c r="G20" s="48"/>
      <c r="H20" s="45"/>
      <c r="I20" s="45"/>
      <c r="J20" s="45"/>
      <c r="K20" s="45"/>
      <c r="L20" s="75"/>
      <c r="M20" s="54"/>
      <c r="N20" s="57"/>
      <c r="O20" s="60"/>
      <c r="P20" s="78"/>
      <c r="Q20" s="2"/>
      <c r="S20" s="6"/>
    </row>
    <row r="21" spans="1:17" ht="15">
      <c r="A21" s="82"/>
      <c r="B21" s="46"/>
      <c r="C21" s="46"/>
      <c r="D21" s="46"/>
      <c r="E21" s="46"/>
      <c r="F21" s="46"/>
      <c r="G21" s="49"/>
      <c r="H21" s="46"/>
      <c r="I21" s="46"/>
      <c r="J21" s="46"/>
      <c r="K21" s="46"/>
      <c r="L21" s="76"/>
      <c r="M21" s="55"/>
      <c r="N21" s="58"/>
      <c r="O21" s="61"/>
      <c r="P21" s="79"/>
      <c r="Q21" s="13"/>
    </row>
    <row r="22" spans="1:17" ht="15">
      <c r="A22" s="80" t="str">
        <f>H1</f>
        <v>Mihálylovics Andrej</v>
      </c>
      <c r="B22" s="44"/>
      <c r="C22" s="44"/>
      <c r="D22" s="44"/>
      <c r="E22" s="44"/>
      <c r="F22" s="44"/>
      <c r="G22" s="44"/>
      <c r="H22" s="47"/>
      <c r="I22" s="44"/>
      <c r="J22" s="44"/>
      <c r="K22" s="44"/>
      <c r="L22" s="74">
        <f>5*(COUNTIF(B22:K24,"5/0")+COUNTIF(B22:K24,"4/1")+COUNTIF(B22:K24,"3/2")+COUNTIF(B22:K24,"5/-"))+3*COUNTIF(B22:K24,"2/3")+2*COUNTIF(B22:K24,"1/4")+COUNTIF(B22:K24,"0/5")+0.01*M22+0.0001*(N22-O22)</f>
        <v>0</v>
      </c>
      <c r="M22" s="53">
        <f>1*COUNTIF(B22:K24,"5/0")+1*COUNTIF(B22:K24,"4/1")+1*COUNTIF(B22:K24,"3/2")+1*COUNTIF(B22:K24,"5/-")+0*COUNTIF(B22:K24,"2/3")+0*COUNTIF(B22:K24,"1/4")+0*COUNTIF(B22:K24,"0/5")</f>
        <v>0</v>
      </c>
      <c r="N22" s="56">
        <f>5*COUNTIF(B22:K24,"5/0")+4*COUNTIF(B22:K24,"4/1")+3*COUNTIF(B22:K24,"3/2")+5*COUNTIF(B22:K24,"5/-")+2*COUNTIF(B22:K24,"2/3")+1*COUNTIF(B22:K24,"1/4")+0*COUNTIF(B22:K24,"0/5")</f>
        <v>0</v>
      </c>
      <c r="O22" s="59">
        <f>0*COUNTIF(B22:K24,"5/0")+1*COUNTIF(B22:K24,"4/1")+2*COUNTIF(B22:K24,"3/2")+3*COUNTIF(B22:K24,"2/3")+4*COUNTIF(B22:K24,"1/4")+5*COUNTIF(B22:K24,"0/5")+5*COUNTIF(B22:K24,"-/5")</f>
        <v>0</v>
      </c>
      <c r="P22" s="77">
        <f>RANK(L22,L$4:L$33)</f>
        <v>4</v>
      </c>
      <c r="Q22" s="13"/>
    </row>
    <row r="23" spans="1:21" ht="15">
      <c r="A23" s="81"/>
      <c r="B23" s="45"/>
      <c r="C23" s="45"/>
      <c r="D23" s="45"/>
      <c r="E23" s="45"/>
      <c r="F23" s="45"/>
      <c r="G23" s="45"/>
      <c r="H23" s="48"/>
      <c r="I23" s="45"/>
      <c r="J23" s="45"/>
      <c r="K23" s="45"/>
      <c r="L23" s="75"/>
      <c r="M23" s="54"/>
      <c r="N23" s="57"/>
      <c r="O23" s="60"/>
      <c r="P23" s="78"/>
      <c r="Q23" s="2"/>
      <c r="S23" s="10"/>
      <c r="U23" s="4"/>
    </row>
    <row r="24" spans="1:17" ht="15">
      <c r="A24" s="82"/>
      <c r="B24" s="46"/>
      <c r="C24" s="46"/>
      <c r="D24" s="46"/>
      <c r="E24" s="46"/>
      <c r="F24" s="46"/>
      <c r="G24" s="46"/>
      <c r="H24" s="49"/>
      <c r="I24" s="46"/>
      <c r="J24" s="46"/>
      <c r="K24" s="46"/>
      <c r="L24" s="76"/>
      <c r="M24" s="55"/>
      <c r="N24" s="58"/>
      <c r="O24" s="61"/>
      <c r="P24" s="79"/>
      <c r="Q24" s="13"/>
    </row>
    <row r="25" spans="1:17" ht="15">
      <c r="A25" s="80" t="str">
        <f>I1</f>
        <v>Tibor Z. Petényi</v>
      </c>
      <c r="B25" s="44"/>
      <c r="C25" s="44"/>
      <c r="D25" s="44"/>
      <c r="E25" s="44"/>
      <c r="F25" s="44"/>
      <c r="G25" s="44"/>
      <c r="H25" s="44"/>
      <c r="I25" s="47"/>
      <c r="J25" s="44"/>
      <c r="K25" s="44"/>
      <c r="L25" s="74">
        <f>5*(COUNTIF(B25:K27,"5/0")+COUNTIF(B25:K27,"4/1")+COUNTIF(B25:K27,"3/2")+COUNTIF(B25:K27,"5/-"))+3*COUNTIF(B25:K27,"2/3")+2*COUNTIF(B25:K27,"1/4")+COUNTIF(B25:K27,"0/5")+0.01*M25+0.0001*(N25-O25)</f>
        <v>0</v>
      </c>
      <c r="M25" s="53">
        <f>1*COUNTIF(B25:K27,"5/0")+1*COUNTIF(B25:K27,"4/1")+1*COUNTIF(B25:K27,"3/2")+1*COUNTIF(B25:K27,"5/-")+0*COUNTIF(B25:K27,"2/3")+0*COUNTIF(B25:K27,"1/4")+0*COUNTIF(B25:K27,"0/5")</f>
        <v>0</v>
      </c>
      <c r="N25" s="56">
        <f>5*COUNTIF(B25:K27,"5/0")+4*COUNTIF(B25:K27,"4/1")+3*COUNTIF(B25:K27,"3/2")+5*COUNTIF(B25:K27,"5/-")+2*COUNTIF(B25:K27,"2/3")+1*COUNTIF(B25:K27,"1/4")+0*COUNTIF(B25:K27,"0/5")</f>
        <v>0</v>
      </c>
      <c r="O25" s="59">
        <f>0*COUNTIF(B25:K27,"5/0")+1*COUNTIF(B25:K27,"4/1")+2*COUNTIF(B25:K27,"3/2")+3*COUNTIF(B25:K27,"2/3")+4*COUNTIF(B25:K27,"1/4")+5*COUNTIF(B25:K27,"0/5")+5*COUNTIF(B25:K27,"-/5")</f>
        <v>0</v>
      </c>
      <c r="P25" s="77">
        <f>RANK(L25,L$4:L$33)</f>
        <v>4</v>
      </c>
      <c r="Q25" s="13"/>
    </row>
    <row r="26" spans="1:17" ht="15">
      <c r="A26" s="81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75"/>
      <c r="M26" s="54"/>
      <c r="N26" s="57"/>
      <c r="O26" s="60"/>
      <c r="P26" s="78"/>
      <c r="Q26" s="3"/>
    </row>
    <row r="27" spans="1:17" ht="15">
      <c r="A27" s="82"/>
      <c r="B27" s="46"/>
      <c r="C27" s="46"/>
      <c r="D27" s="46"/>
      <c r="E27" s="46"/>
      <c r="F27" s="46"/>
      <c r="G27" s="46"/>
      <c r="H27" s="46"/>
      <c r="I27" s="49"/>
      <c r="J27" s="46"/>
      <c r="K27" s="46"/>
      <c r="L27" s="76"/>
      <c r="M27" s="55"/>
      <c r="N27" s="58"/>
      <c r="O27" s="61"/>
      <c r="P27" s="79"/>
      <c r="Q27" s="13"/>
    </row>
    <row r="28" spans="1:17" ht="15" customHeight="1">
      <c r="A28" s="80" t="str">
        <f>J1</f>
        <v>Wager György</v>
      </c>
      <c r="B28" s="44"/>
      <c r="C28" s="44"/>
      <c r="D28" s="44"/>
      <c r="E28" s="44"/>
      <c r="F28" s="44"/>
      <c r="G28" s="44"/>
      <c r="H28" s="44"/>
      <c r="I28" s="44"/>
      <c r="J28" s="47"/>
      <c r="K28" s="44"/>
      <c r="L28" s="74">
        <f>5*(COUNTIF(B28:K30,"5/0")+COUNTIF(B28:K30,"4/1")+COUNTIF(B28:K30,"3/2")+COUNTIF(B28:K30,"5/-"))+3*COUNTIF(B28:K30,"2/3")+2*COUNTIF(B28:K30,"1/4")+COUNTIF(B28:K30,"0/5")+0.01*M28+0.0001*(N28-O28)</f>
        <v>0</v>
      </c>
      <c r="M28" s="53">
        <f>1*COUNTIF(B28:K30,"5/0")+1*COUNTIF(B28:K30,"4/1")+1*COUNTIF(B28:K30,"3/2")+1*COUNTIF(B28:K30,"5/-")+0*COUNTIF(B28:K30,"2/3")+0*COUNTIF(B28:K30,"1/4")+0*COUNTIF(B28:K30,"0/5")</f>
        <v>0</v>
      </c>
      <c r="N28" s="56">
        <f>5*COUNTIF(B28:K30,"5/0")+4*COUNTIF(B28:K30,"4/1")+3*COUNTIF(B28:K30,"3/2")+5*COUNTIF(B28:K30,"5/-")+2*COUNTIF(B28:K30,"2/3")+1*COUNTIF(B28:K30,"1/4")+0*COUNTIF(B28:K30,"0/5")</f>
        <v>0</v>
      </c>
      <c r="O28" s="59">
        <f>0*COUNTIF(B28:K30,"5/0")+1*COUNTIF(B28:K30,"4/1")+2*COUNTIF(B28:K30,"3/2")+3*COUNTIF(B28:K30,"2/3")+4*COUNTIF(B28:K30,"1/4")+5*COUNTIF(B28:K30,"0/5")+5*COUNTIF(B28:K30,"-/5")</f>
        <v>0</v>
      </c>
      <c r="P28" s="77">
        <f>RANK(L28,L$4:L$33)</f>
        <v>4</v>
      </c>
      <c r="Q28" s="13"/>
    </row>
    <row r="29" spans="1:17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45"/>
      <c r="L29" s="75"/>
      <c r="M29" s="54"/>
      <c r="N29" s="57"/>
      <c r="O29" s="60"/>
      <c r="P29" s="78"/>
      <c r="Q29" s="3"/>
    </row>
    <row r="30" spans="1:17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46"/>
      <c r="L30" s="76"/>
      <c r="M30" s="55"/>
      <c r="N30" s="58"/>
      <c r="O30" s="61"/>
      <c r="P30" s="79"/>
      <c r="Q30" s="13"/>
    </row>
    <row r="31" spans="1:17" ht="15" customHeight="1" hidden="1">
      <c r="A31" s="80" t="e">
        <f>K1</f>
        <v>#N/A</v>
      </c>
      <c r="B31" s="44"/>
      <c r="C31" s="44"/>
      <c r="D31" s="44"/>
      <c r="E31" s="44"/>
      <c r="F31" s="44"/>
      <c r="G31" s="44"/>
      <c r="H31" s="44"/>
      <c r="I31" s="44"/>
      <c r="J31" s="44"/>
      <c r="K31" s="47"/>
      <c r="L31" s="74">
        <f>5*(COUNTIF(B31:K33,"5/0")+COUNTIF(B31:K33,"4/1")+COUNTIF(B31:K33,"3/2")+COUNTIF(B31:K33,"5/-"))+3*COUNTIF(B31:K33,"2/3")+2*COUNTIF(B31:K33,"1/4")+COUNTIF(B31:K33,"0/5")+0.01*M31+0.0001*(N31-O31)</f>
        <v>0</v>
      </c>
      <c r="M31" s="53">
        <f>1*COUNTIF(B31:K33,"5/0")+1*COUNTIF(B31:K33,"4/1")+1*COUNTIF(B31:K33,"3/2")+1*COUNTIF(B31:K33,"5/-")+0*COUNTIF(B31:K33,"2/3")+0*COUNTIF(B31:K33,"1/4")+0*COUNTIF(B31:K33,"0/5")</f>
        <v>0</v>
      </c>
      <c r="N31" s="56">
        <f>5*COUNTIF(B31:K33,"5/0")+4*COUNTIF(B31:K33,"4/1")+3*COUNTIF(B31:K33,"3/2")+5*COUNTIF(B31:K33,"5/-")+2*COUNTIF(B31:K33,"2/3")+1*COUNTIF(B31:K33,"1/4")+0*COUNTIF(B31:K33,"0/5")</f>
        <v>0</v>
      </c>
      <c r="O31" s="59">
        <f>0*COUNTIF(B31:K33,"5/0")+1*COUNTIF(B31:K33,"4/1")+2*COUNTIF(B31:K33,"3/2")+3*COUNTIF(B31:K33,"2/3")+4*COUNTIF(B31:K33,"1/4")+5*COUNTIF(B31:K33,"0/5")+5*COUNTIF(B31:K33,"-/5")</f>
        <v>0</v>
      </c>
      <c r="P31" s="77">
        <f>RANK(L31,L$4:L$33)</f>
        <v>4</v>
      </c>
      <c r="Q31" s="13"/>
    </row>
    <row r="32" spans="1:17" ht="15" customHeight="1" hidden="1">
      <c r="A32" s="81"/>
      <c r="B32" s="45"/>
      <c r="C32" s="45"/>
      <c r="D32" s="45"/>
      <c r="E32" s="45"/>
      <c r="F32" s="45"/>
      <c r="G32" s="45"/>
      <c r="H32" s="45"/>
      <c r="I32" s="45"/>
      <c r="J32" s="45"/>
      <c r="K32" s="48"/>
      <c r="L32" s="75"/>
      <c r="M32" s="54"/>
      <c r="N32" s="57"/>
      <c r="O32" s="60"/>
      <c r="P32" s="78"/>
      <c r="Q32" s="3"/>
    </row>
    <row r="33" spans="1:17" ht="15" customHeight="1" hidden="1">
      <c r="A33" s="82"/>
      <c r="B33" s="46"/>
      <c r="C33" s="46"/>
      <c r="D33" s="46"/>
      <c r="E33" s="46"/>
      <c r="F33" s="46"/>
      <c r="G33" s="46"/>
      <c r="H33" s="46"/>
      <c r="I33" s="46"/>
      <c r="J33" s="46"/>
      <c r="K33" s="49"/>
      <c r="L33" s="76"/>
      <c r="M33" s="55"/>
      <c r="N33" s="58"/>
      <c r="O33" s="61"/>
      <c r="P33" s="79"/>
      <c r="Q33" s="13"/>
    </row>
    <row r="34" spans="1:17" ht="1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6:17" ht="1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5">
      <c r="Q38" s="13"/>
    </row>
    <row r="39" ht="15">
      <c r="Q39" s="13"/>
    </row>
    <row r="40" ht="15">
      <c r="Q40" s="13"/>
    </row>
    <row r="41" ht="15">
      <c r="Q41" s="13"/>
    </row>
    <row r="42" ht="15">
      <c r="Q42" s="13"/>
    </row>
    <row r="43" ht="15">
      <c r="Q43" s="13"/>
    </row>
  </sheetData>
  <sheetProtection/>
  <mergeCells count="175">
    <mergeCell ref="P31:P33"/>
    <mergeCell ref="I31:I33"/>
    <mergeCell ref="K31:K33"/>
    <mergeCell ref="L31:L33"/>
    <mergeCell ref="M31:M33"/>
    <mergeCell ref="N31:N33"/>
    <mergeCell ref="O31:O33"/>
    <mergeCell ref="J31:J33"/>
    <mergeCell ref="O25:O27"/>
    <mergeCell ref="P25:P27"/>
    <mergeCell ref="A31:A33"/>
    <mergeCell ref="B31:B33"/>
    <mergeCell ref="C31:C33"/>
    <mergeCell ref="D31:D33"/>
    <mergeCell ref="E31:E33"/>
    <mergeCell ref="F31:F33"/>
    <mergeCell ref="G31:G33"/>
    <mergeCell ref="H31:H33"/>
    <mergeCell ref="H25:H27"/>
    <mergeCell ref="I25:I27"/>
    <mergeCell ref="K25:K27"/>
    <mergeCell ref="L25:L27"/>
    <mergeCell ref="M25:M27"/>
    <mergeCell ref="N25:N27"/>
    <mergeCell ref="J25:J27"/>
    <mergeCell ref="N22:N24"/>
    <mergeCell ref="O22:O24"/>
    <mergeCell ref="P22:P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K19:K21"/>
    <mergeCell ref="L19:L21"/>
    <mergeCell ref="M19:M21"/>
    <mergeCell ref="N19:N21"/>
    <mergeCell ref="O19:O21"/>
    <mergeCell ref="P19:P21"/>
    <mergeCell ref="P16:P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K16:K18"/>
    <mergeCell ref="L16:L18"/>
    <mergeCell ref="M16:M18"/>
    <mergeCell ref="N16:N18"/>
    <mergeCell ref="O16:O18"/>
    <mergeCell ref="O13:O15"/>
    <mergeCell ref="P13:P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K13:K15"/>
    <mergeCell ref="L13:L15"/>
    <mergeCell ref="M13:M15"/>
    <mergeCell ref="N13:N15"/>
    <mergeCell ref="N10:N12"/>
    <mergeCell ref="O10:O12"/>
    <mergeCell ref="P10:P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K7:K9"/>
    <mergeCell ref="L7:L9"/>
    <mergeCell ref="M7:M9"/>
    <mergeCell ref="N7:N9"/>
    <mergeCell ref="O7:O9"/>
    <mergeCell ref="P7:P9"/>
    <mergeCell ref="P4:P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K4:K6"/>
    <mergeCell ref="L4:L6"/>
    <mergeCell ref="M4:M6"/>
    <mergeCell ref="N4:N6"/>
    <mergeCell ref="O4:O6"/>
    <mergeCell ref="J4:J6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K1:K3"/>
    <mergeCell ref="L1:L3"/>
    <mergeCell ref="M1:M3"/>
    <mergeCell ref="N1:N3"/>
    <mergeCell ref="J1:J3"/>
    <mergeCell ref="B1:B3"/>
    <mergeCell ref="C1:C3"/>
    <mergeCell ref="D1:D3"/>
    <mergeCell ref="E1:E3"/>
    <mergeCell ref="F1:F3"/>
    <mergeCell ref="G1:G3"/>
    <mergeCell ref="J7:J9"/>
    <mergeCell ref="J10:J12"/>
    <mergeCell ref="J13:J15"/>
    <mergeCell ref="J16:J18"/>
    <mergeCell ref="J19:J21"/>
    <mergeCell ref="J22:J24"/>
    <mergeCell ref="A28:A30"/>
    <mergeCell ref="B28:B30"/>
    <mergeCell ref="C28:C30"/>
    <mergeCell ref="D28:D30"/>
    <mergeCell ref="E28:E30"/>
    <mergeCell ref="F28:F30"/>
    <mergeCell ref="M28:M30"/>
    <mergeCell ref="N28:N30"/>
    <mergeCell ref="O28:O30"/>
    <mergeCell ref="P28:P30"/>
    <mergeCell ref="G28:G30"/>
    <mergeCell ref="H28:H30"/>
    <mergeCell ref="I28:I30"/>
    <mergeCell ref="J28:J30"/>
    <mergeCell ref="K28:K30"/>
    <mergeCell ref="L28:L30"/>
  </mergeCells>
  <conditionalFormatting sqref="A4:A27 A31:A33">
    <cfRule type="cellIs" priority="11" dxfId="40" operator="equal" stopIfTrue="1">
      <formula>0</formula>
    </cfRule>
  </conditionalFormatting>
  <conditionalFormatting sqref="P4:P27 P31:P36">
    <cfRule type="iconSet" priority="12" dxfId="1">
      <iconSet iconSet="3Arrows" reverse="1">
        <cfvo type="percent" val="0"/>
        <cfvo gte="0" type="num" val="2"/>
        <cfvo type="num" val="MIN(('F liga'!$A$3-1),(MAX('F liga'!$P$4:$P$33)))"/>
      </iconSet>
    </cfRule>
  </conditionalFormatting>
  <conditionalFormatting sqref="B31:K33 B4:K27 K28:K30">
    <cfRule type="cellIs" priority="9" dxfId="1" operator="equal">
      <formula>""</formula>
    </cfRule>
    <cfRule type="expression" priority="10" dxfId="41" stopIfTrue="1">
      <formula>OFFSET($A$2,(COLUMN()-1)*3-1,(ROW()+2)/3-1,1,1)&lt;&gt;CONCATENATE(RIGHT(B4,1),MID(B4,2,1),LEFT(B4,1))</formula>
    </cfRule>
  </conditionalFormatting>
  <conditionalFormatting sqref="A28:A30">
    <cfRule type="cellIs" priority="5" dxfId="40" operator="equal" stopIfTrue="1">
      <formula>0</formula>
    </cfRule>
  </conditionalFormatting>
  <conditionalFormatting sqref="P28:P30">
    <cfRule type="iconSet" priority="6" dxfId="1">
      <iconSet iconSet="3Arrows" reverse="1">
        <cfvo type="percent" val="0"/>
        <cfvo gte="0" type="num" val="2"/>
        <cfvo type="num" val="MIN(('F liga'!$A$3-1),(MAX('F liga'!$P$4:$P$33)))"/>
      </iconSet>
    </cfRule>
  </conditionalFormatting>
  <conditionalFormatting sqref="B28:I30">
    <cfRule type="cellIs" priority="3" dxfId="1" operator="equal">
      <formula>""</formula>
    </cfRule>
    <cfRule type="expression" priority="4" dxfId="41" stopIfTrue="1">
      <formula>OFFSET($A$2,(COLUMN()-1)*3-1,(ROW()+2)/3-1,1,1)&lt;&gt;CONCATENATE(RIGHT(B28,1),MID(B28,2,1),LEFT(B28,1))</formula>
    </cfRule>
  </conditionalFormatting>
  <conditionalFormatting sqref="J28:J30">
    <cfRule type="cellIs" priority="1" dxfId="1" operator="equal">
      <formula>""</formula>
    </cfRule>
    <cfRule type="expression" priority="2" dxfId="41" stopIfTrue="1">
      <formula>OFFSET($A$2,(COLUMN()-1)*3-1,(ROW()+2)/3-1,1,1)&lt;&gt;CONCATENATE(RIGHT(J28,1),MID(J28,2,1),LEFT(J28,1))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&amp;C&amp;A</oddHeader>
    <oddFooter>&amp;LPrepared by City Squash Club&amp;C&amp;F&amp;R&amp;D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Squash Club</dc:creator>
  <cp:keywords/>
  <dc:description/>
  <cp:lastModifiedBy>Windows-felhasználó</cp:lastModifiedBy>
  <cp:lastPrinted>2017-11-06T10:05:29Z</cp:lastPrinted>
  <dcterms:created xsi:type="dcterms:W3CDTF">2009-08-27T11:19:53Z</dcterms:created>
  <dcterms:modified xsi:type="dcterms:W3CDTF">2017-11-29T08:23:03Z</dcterms:modified>
  <cp:category/>
  <cp:version/>
  <cp:contentType/>
  <cp:contentStatus/>
</cp:coreProperties>
</file>