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05" yWindow="-105" windowWidth="23250" windowHeight="12570" tabRatio="695" activeTab="5"/>
  </bookViews>
  <sheets>
    <sheet name="59. kör sorsolás" sheetId="29" r:id="rId1"/>
    <sheet name="Elérhetőségek" sheetId="22" r:id="rId2"/>
    <sheet name="Versenykiírás" sheetId="37" r:id="rId3"/>
    <sheet name="A liga" sheetId="66" r:id="rId4"/>
    <sheet name="B liga" sheetId="67" r:id="rId5"/>
    <sheet name="C liga" sheetId="76" r:id="rId6"/>
    <sheet name="D liga" sheetId="69" r:id="rId7"/>
    <sheet name="E liga" sheetId="70" r:id="rId8"/>
    <sheet name="F liga" sheetId="74" r:id="rId9"/>
    <sheet name="G liga" sheetId="75" r:id="rId10"/>
    <sheet name="H liga" sheetId="65" r:id="rId11"/>
    <sheet name="Női liga" sheetId="34" state="hidden" r:id="rId12"/>
  </sheets>
  <definedNames>
    <definedName name="_xlnm._FilterDatabase" localSheetId="1" hidden="1">Elérhetőségek!$A$1:$H$201</definedName>
    <definedName name="eredmeny">'59. kör sorsolás'!$I$3:$I$11</definedName>
    <definedName name="nevezettek">Elérhetőségek!$A$1:$D$201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22" l="1"/>
  <c r="B63" i="22"/>
  <c r="B64" i="22"/>
  <c r="B67" i="22"/>
  <c r="B52" i="22"/>
  <c r="B194" i="22"/>
  <c r="B195" i="22"/>
  <c r="B196" i="22"/>
  <c r="B197" i="22"/>
  <c r="B198" i="22"/>
  <c r="B199" i="22"/>
  <c r="B200" i="22"/>
  <c r="B201" i="22"/>
  <c r="A2" i="67" l="1"/>
  <c r="A2" i="76"/>
  <c r="A2" i="66"/>
  <c r="A2" i="69"/>
  <c r="A2" i="70"/>
  <c r="A2" i="74"/>
  <c r="A2" i="75"/>
  <c r="E2" i="22"/>
  <c r="F2" i="22" s="1"/>
  <c r="A2" i="22" s="1"/>
  <c r="E11" i="22"/>
  <c r="F11" i="22" s="1"/>
  <c r="A11" i="22" s="1"/>
  <c r="B2" i="22"/>
  <c r="B12" i="22"/>
  <c r="B4" i="22"/>
  <c r="B13" i="22"/>
  <c r="B5" i="22"/>
  <c r="B6" i="22"/>
  <c r="B16" i="22"/>
  <c r="B10" i="22"/>
  <c r="B11" i="22"/>
  <c r="B3" i="22"/>
  <c r="B22" i="22"/>
  <c r="B24" i="22"/>
  <c r="B7" i="22"/>
  <c r="B9" i="22"/>
  <c r="B18" i="22"/>
  <c r="E29" i="22"/>
  <c r="B29" i="22"/>
  <c r="B20" i="22"/>
  <c r="B21" i="22"/>
  <c r="B23" i="22"/>
  <c r="B33" i="22"/>
  <c r="B26" i="22"/>
  <c r="B17" i="22"/>
  <c r="B19" i="22"/>
  <c r="B31" i="22"/>
  <c r="B42" i="22"/>
  <c r="B36" i="22"/>
  <c r="B37" i="22"/>
  <c r="B25" i="22"/>
  <c r="B46" i="22"/>
  <c r="B27" i="22"/>
  <c r="B28" i="22"/>
  <c r="B38" i="22"/>
  <c r="B105" i="22"/>
  <c r="B41" i="22"/>
  <c r="B53" i="22"/>
  <c r="B43" i="22"/>
  <c r="B44" i="22"/>
  <c r="B35" i="22"/>
  <c r="E55" i="22"/>
  <c r="E56" i="22" s="1"/>
  <c r="B55" i="22"/>
  <c r="B57" i="22"/>
  <c r="B40" i="22"/>
  <c r="B47" i="22"/>
  <c r="B50" i="22"/>
  <c r="B51" i="22"/>
  <c r="B60" i="22"/>
  <c r="B54" i="22"/>
  <c r="B45" i="22"/>
  <c r="B56" i="22"/>
  <c r="B58" i="22"/>
  <c r="B122" i="22"/>
  <c r="B48" i="22"/>
  <c r="B49" i="22"/>
  <c r="B59" i="22"/>
  <c r="B147" i="22"/>
  <c r="B61" i="22"/>
  <c r="B62" i="22"/>
  <c r="E70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39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30" i="22"/>
  <c r="B118" i="22"/>
  <c r="B119" i="22"/>
  <c r="B120" i="22"/>
  <c r="B121" i="22"/>
  <c r="B123" i="22"/>
  <c r="B124" i="22"/>
  <c r="B125" i="22"/>
  <c r="B126" i="22"/>
  <c r="B127" i="22"/>
  <c r="B128" i="22"/>
  <c r="B129" i="22"/>
  <c r="B130" i="22"/>
  <c r="B131" i="22"/>
  <c r="B132" i="22"/>
  <c r="B14" i="22"/>
  <c r="B133" i="22"/>
  <c r="B32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8" i="22"/>
  <c r="B149" i="22"/>
  <c r="B150" i="22"/>
  <c r="B151" i="22"/>
  <c r="B152" i="22"/>
  <c r="B153" i="22"/>
  <c r="B154" i="22"/>
  <c r="B155" i="22"/>
  <c r="B156" i="22"/>
  <c r="B157" i="22"/>
  <c r="B34" i="22"/>
  <c r="B158" i="22"/>
  <c r="B159" i="22"/>
  <c r="B160" i="22"/>
  <c r="B161" i="22"/>
  <c r="B162" i="22"/>
  <c r="B163" i="22"/>
  <c r="B8" i="22"/>
  <c r="B15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69" i="22"/>
  <c r="B66" i="22"/>
  <c r="B68" i="22"/>
  <c r="M28" i="67"/>
  <c r="N28" i="67"/>
  <c r="M28" i="76"/>
  <c r="N28" i="76"/>
  <c r="L25" i="75"/>
  <c r="M25" i="75"/>
  <c r="L28" i="75"/>
  <c r="M28" i="75"/>
  <c r="K28" i="75"/>
  <c r="L25" i="70"/>
  <c r="K25" i="70" s="1"/>
  <c r="M25" i="70"/>
  <c r="L28" i="70"/>
  <c r="K28" i="70" s="1"/>
  <c r="M28" i="70"/>
  <c r="L28" i="69"/>
  <c r="K28" i="69" s="1"/>
  <c r="O30" i="69" s="1"/>
  <c r="M28" i="69"/>
  <c r="L28" i="74"/>
  <c r="M28" i="74"/>
  <c r="L25" i="74"/>
  <c r="M25" i="74"/>
  <c r="K25" i="74"/>
  <c r="L28" i="66"/>
  <c r="M28" i="66"/>
  <c r="M31" i="76"/>
  <c r="N31" i="76"/>
  <c r="O31" i="76"/>
  <c r="M4" i="76"/>
  <c r="N4" i="76"/>
  <c r="M7" i="76"/>
  <c r="N7" i="76"/>
  <c r="M10" i="76"/>
  <c r="L10" i="76" s="1"/>
  <c r="P12" i="76" s="1"/>
  <c r="N10" i="76"/>
  <c r="M13" i="76"/>
  <c r="N13" i="76"/>
  <c r="M16" i="76"/>
  <c r="L16" i="76" s="1"/>
  <c r="N16" i="76"/>
  <c r="M19" i="76"/>
  <c r="N19" i="76"/>
  <c r="M22" i="76"/>
  <c r="L22" i="76" s="1"/>
  <c r="P24" i="76" s="1"/>
  <c r="N22" i="76"/>
  <c r="M25" i="76"/>
  <c r="N25" i="76"/>
  <c r="O28" i="76"/>
  <c r="O25" i="76"/>
  <c r="O22" i="76"/>
  <c r="O19" i="76"/>
  <c r="O16" i="76"/>
  <c r="O13" i="76"/>
  <c r="O10" i="76"/>
  <c r="O7" i="76"/>
  <c r="O4" i="76"/>
  <c r="M25" i="67"/>
  <c r="N25" i="67"/>
  <c r="O25" i="67"/>
  <c r="M19" i="67"/>
  <c r="L19" i="67" s="1"/>
  <c r="N19" i="67"/>
  <c r="M13" i="67"/>
  <c r="L13" i="67" s="1"/>
  <c r="N13" i="67"/>
  <c r="M7" i="67"/>
  <c r="N7" i="67"/>
  <c r="M10" i="67"/>
  <c r="N10" i="67"/>
  <c r="M16" i="67"/>
  <c r="L16" i="67" s="1"/>
  <c r="N16" i="67"/>
  <c r="M22" i="67"/>
  <c r="L22" i="67" s="1"/>
  <c r="N22" i="67"/>
  <c r="M4" i="67"/>
  <c r="L4" i="67" s="1"/>
  <c r="N4" i="67"/>
  <c r="M31" i="67"/>
  <c r="L31" i="67" s="1"/>
  <c r="N31" i="67"/>
  <c r="L22" i="75"/>
  <c r="M22" i="75"/>
  <c r="L19" i="75"/>
  <c r="K19" i="75" s="1"/>
  <c r="O21" i="75" s="1"/>
  <c r="M19" i="75"/>
  <c r="L4" i="75"/>
  <c r="M4" i="75"/>
  <c r="L7" i="75"/>
  <c r="K7" i="75" s="1"/>
  <c r="M7" i="75"/>
  <c r="L10" i="75"/>
  <c r="K10" i="75" s="1"/>
  <c r="O12" i="75" s="1"/>
  <c r="M10" i="75"/>
  <c r="L13" i="75"/>
  <c r="M13" i="75"/>
  <c r="L16" i="75"/>
  <c r="K16" i="75" s="1"/>
  <c r="M16" i="75"/>
  <c r="L22" i="70"/>
  <c r="M22" i="70"/>
  <c r="L4" i="70"/>
  <c r="K4" i="70" s="1"/>
  <c r="O6" i="70" s="1"/>
  <c r="M4" i="70"/>
  <c r="L7" i="70"/>
  <c r="K7" i="70" s="1"/>
  <c r="M7" i="70"/>
  <c r="L10" i="70"/>
  <c r="M10" i="70"/>
  <c r="L13" i="70"/>
  <c r="K13" i="70" s="1"/>
  <c r="M13" i="70"/>
  <c r="L16" i="70"/>
  <c r="M16" i="70"/>
  <c r="L19" i="70"/>
  <c r="M19" i="70"/>
  <c r="L25" i="69"/>
  <c r="M25" i="69"/>
  <c r="L19" i="69"/>
  <c r="K19" i="69" s="1"/>
  <c r="M19" i="69"/>
  <c r="L4" i="69"/>
  <c r="K4" i="69" s="1"/>
  <c r="M4" i="69"/>
  <c r="L7" i="69"/>
  <c r="M7" i="69"/>
  <c r="L10" i="69"/>
  <c r="M10" i="69"/>
  <c r="L13" i="69"/>
  <c r="M13" i="69"/>
  <c r="L16" i="69"/>
  <c r="K16" i="69" s="1"/>
  <c r="M16" i="69"/>
  <c r="L22" i="69"/>
  <c r="K22" i="69" s="1"/>
  <c r="O24" i="69" s="1"/>
  <c r="M22" i="69"/>
  <c r="A2" i="65"/>
  <c r="L22" i="74"/>
  <c r="M22" i="74"/>
  <c r="O31" i="67"/>
  <c r="L7" i="66"/>
  <c r="K7" i="66" s="1"/>
  <c r="M7" i="66"/>
  <c r="L4" i="66"/>
  <c r="M4" i="66"/>
  <c r="L10" i="66"/>
  <c r="K10" i="66" s="1"/>
  <c r="O12" i="66" s="1"/>
  <c r="M10" i="66"/>
  <c r="L13" i="66"/>
  <c r="M13" i="66"/>
  <c r="L16" i="66"/>
  <c r="M16" i="66"/>
  <c r="L19" i="66"/>
  <c r="K19" i="66" s="1"/>
  <c r="M19" i="66"/>
  <c r="L22" i="66"/>
  <c r="K22" i="66" s="1"/>
  <c r="M22" i="66"/>
  <c r="L25" i="66"/>
  <c r="M25" i="66"/>
  <c r="O4" i="67"/>
  <c r="O7" i="67"/>
  <c r="O10" i="67"/>
  <c r="O19" i="67"/>
  <c r="O28" i="67"/>
  <c r="O16" i="67"/>
  <c r="O22" i="67"/>
  <c r="L4" i="74"/>
  <c r="M4" i="74"/>
  <c r="K4" i="74" s="1"/>
  <c r="L7" i="74"/>
  <c r="K7" i="74" s="1"/>
  <c r="O9" i="74" s="1"/>
  <c r="M7" i="74"/>
  <c r="L10" i="74"/>
  <c r="M10" i="74"/>
  <c r="L13" i="74"/>
  <c r="K13" i="74" s="1"/>
  <c r="M13" i="74"/>
  <c r="L16" i="74"/>
  <c r="M16" i="74"/>
  <c r="K16" i="74" s="1"/>
  <c r="L19" i="74"/>
  <c r="M19" i="74"/>
  <c r="O13" i="67"/>
  <c r="N28" i="75"/>
  <c r="N25" i="75"/>
  <c r="N22" i="75"/>
  <c r="N19" i="75"/>
  <c r="N16" i="75"/>
  <c r="N13" i="75"/>
  <c r="N10" i="75"/>
  <c r="N7" i="75"/>
  <c r="N4" i="75"/>
  <c r="N28" i="74"/>
  <c r="N25" i="74"/>
  <c r="N22" i="74"/>
  <c r="N19" i="74"/>
  <c r="N16" i="74"/>
  <c r="N13" i="74"/>
  <c r="N10" i="74"/>
  <c r="N7" i="74"/>
  <c r="N4" i="74"/>
  <c r="N28" i="70"/>
  <c r="N25" i="70"/>
  <c r="N22" i="70"/>
  <c r="N19" i="70"/>
  <c r="N16" i="70"/>
  <c r="N13" i="70"/>
  <c r="N10" i="70"/>
  <c r="N7" i="70"/>
  <c r="N4" i="70"/>
  <c r="N28" i="69"/>
  <c r="N25" i="69"/>
  <c r="N22" i="69"/>
  <c r="N19" i="69"/>
  <c r="N16" i="69"/>
  <c r="N13" i="69"/>
  <c r="N10" i="69"/>
  <c r="N7" i="69"/>
  <c r="N4" i="69"/>
  <c r="N25" i="66"/>
  <c r="N28" i="66"/>
  <c r="N7" i="66"/>
  <c r="N4" i="66"/>
  <c r="N10" i="66"/>
  <c r="N13" i="66"/>
  <c r="N16" i="66"/>
  <c r="N19" i="66"/>
  <c r="N22" i="66"/>
  <c r="L28" i="65"/>
  <c r="M28" i="65"/>
  <c r="N28" i="65"/>
  <c r="L4" i="65"/>
  <c r="M4" i="65"/>
  <c r="N4" i="65"/>
  <c r="L7" i="65"/>
  <c r="M7" i="65"/>
  <c r="N7" i="65"/>
  <c r="L10" i="65"/>
  <c r="M10" i="65"/>
  <c r="N10" i="65"/>
  <c r="L13" i="65"/>
  <c r="M13" i="65"/>
  <c r="N13" i="65"/>
  <c r="L16" i="65"/>
  <c r="M16" i="65"/>
  <c r="N16" i="65"/>
  <c r="L19" i="65"/>
  <c r="M19" i="65"/>
  <c r="N19" i="65"/>
  <c r="L22" i="65"/>
  <c r="M22" i="65"/>
  <c r="N22" i="65"/>
  <c r="L25" i="65"/>
  <c r="M25" i="65"/>
  <c r="N25" i="65"/>
  <c r="L7" i="34"/>
  <c r="M7" i="34"/>
  <c r="N7" i="34"/>
  <c r="K7" i="34"/>
  <c r="L10" i="34"/>
  <c r="M10" i="34"/>
  <c r="N10" i="34"/>
  <c r="K10" i="34"/>
  <c r="O10" i="34" s="1"/>
  <c r="L13" i="34"/>
  <c r="M13" i="34"/>
  <c r="N13" i="34"/>
  <c r="K13" i="34"/>
  <c r="O13" i="34" s="1"/>
  <c r="L16" i="34"/>
  <c r="M16" i="34"/>
  <c r="N16" i="34"/>
  <c r="K16" i="34"/>
  <c r="O16" i="34" s="1"/>
  <c r="L19" i="34"/>
  <c r="M19" i="34"/>
  <c r="N19" i="34"/>
  <c r="K19" i="34"/>
  <c r="O19" i="34" s="1"/>
  <c r="L22" i="34"/>
  <c r="M22" i="34"/>
  <c r="N22" i="34"/>
  <c r="K22" i="34"/>
  <c r="O22" i="34" s="1"/>
  <c r="L4" i="34"/>
  <c r="M4" i="34"/>
  <c r="N4" i="34"/>
  <c r="K4" i="34"/>
  <c r="O4" i="34" s="1"/>
  <c r="L25" i="34"/>
  <c r="M25" i="34"/>
  <c r="N25" i="34"/>
  <c r="K25" i="34"/>
  <c r="O25" i="34" s="1"/>
  <c r="L28" i="34"/>
  <c r="M28" i="34"/>
  <c r="N28" i="34"/>
  <c r="K28" i="34"/>
  <c r="O28" i="34" s="1"/>
  <c r="A2" i="34"/>
  <c r="A3" i="34" s="1"/>
  <c r="G139" i="22"/>
  <c r="G146" i="22"/>
  <c r="G156" i="22"/>
  <c r="G187" i="22"/>
  <c r="G71" i="22"/>
  <c r="G72" i="22"/>
  <c r="G186" i="22"/>
  <c r="G173" i="22"/>
  <c r="G168" i="22"/>
  <c r="G151" i="22"/>
  <c r="G160" i="22"/>
  <c r="G132" i="22"/>
  <c r="G134" i="22"/>
  <c r="G103" i="22"/>
  <c r="G88" i="22"/>
  <c r="G147" i="22"/>
  <c r="G183" i="22"/>
  <c r="G161" i="22"/>
  <c r="G83" i="22"/>
  <c r="G171" i="22"/>
  <c r="G123" i="22"/>
  <c r="G149" i="22"/>
  <c r="G90" i="22"/>
  <c r="G118" i="22"/>
  <c r="G142" i="22"/>
  <c r="G194" i="22"/>
  <c r="G201" i="22"/>
  <c r="G124" i="22"/>
  <c r="G94" i="22"/>
  <c r="G165" i="22"/>
  <c r="G138" i="22"/>
  <c r="G79" i="22"/>
  <c r="G163" i="22"/>
  <c r="G104" i="22"/>
  <c r="G126" i="22"/>
  <c r="G81" i="22"/>
  <c r="G154" i="22"/>
  <c r="G96" i="22"/>
  <c r="G82" i="22"/>
  <c r="G73" i="22"/>
  <c r="G193" i="22"/>
  <c r="G119" i="22"/>
  <c r="G190" i="22"/>
  <c r="G195" i="22"/>
  <c r="G78" i="22"/>
  <c r="G109" i="22"/>
  <c r="G98" i="22"/>
  <c r="G129" i="22"/>
  <c r="G131" i="22"/>
  <c r="G164" i="22"/>
  <c r="G159" i="22"/>
  <c r="G85" i="22"/>
  <c r="G135" i="22"/>
  <c r="G117" i="22"/>
  <c r="G200" i="22"/>
  <c r="G120" i="22"/>
  <c r="G110" i="22"/>
  <c r="G77" i="22"/>
  <c r="G140" i="22"/>
  <c r="G101" i="22"/>
  <c r="G197" i="22"/>
  <c r="G170" i="22"/>
  <c r="G133" i="22"/>
  <c r="G172" i="22"/>
  <c r="G162" i="22"/>
  <c r="G84" i="22"/>
  <c r="G97" i="22"/>
  <c r="G100" i="22"/>
  <c r="G177" i="22"/>
  <c r="G181" i="22"/>
  <c r="G141" i="22"/>
  <c r="G185" i="22"/>
  <c r="G130" i="22"/>
  <c r="G152" i="22"/>
  <c r="G125" i="22"/>
  <c r="G108" i="22"/>
  <c r="G128" i="22"/>
  <c r="G196" i="22"/>
  <c r="G86" i="22"/>
  <c r="G174" i="22"/>
  <c r="G113" i="22"/>
  <c r="G192" i="22"/>
  <c r="G91" i="22"/>
  <c r="G116" i="22"/>
  <c r="G112" i="22"/>
  <c r="G182" i="22"/>
  <c r="G198" i="22"/>
  <c r="G107" i="22"/>
  <c r="G93" i="22"/>
  <c r="G167" i="22"/>
  <c r="G89" i="22"/>
  <c r="G179" i="22"/>
  <c r="G121" i="22"/>
  <c r="G92" i="22"/>
  <c r="G136" i="22"/>
  <c r="G87" i="22"/>
  <c r="G184" i="22"/>
  <c r="G188" i="22"/>
  <c r="G70" i="22"/>
  <c r="G144" i="22"/>
  <c r="G95" i="22"/>
  <c r="G175" i="22"/>
  <c r="G99" i="22"/>
  <c r="G178" i="22"/>
  <c r="G157" i="22"/>
  <c r="G153" i="22"/>
  <c r="G148" i="22"/>
  <c r="G105" i="22"/>
  <c r="G137" i="22"/>
  <c r="G122" i="22"/>
  <c r="G74" i="22"/>
  <c r="G80" i="22"/>
  <c r="G176" i="22"/>
  <c r="G199" i="22"/>
  <c r="G115" i="22"/>
  <c r="G145" i="22"/>
  <c r="G75" i="22"/>
  <c r="G189" i="22"/>
  <c r="G111" i="22"/>
  <c r="G106" i="22"/>
  <c r="G127" i="22"/>
  <c r="G166" i="22"/>
  <c r="G102" i="22"/>
  <c r="G143" i="22"/>
  <c r="G191" i="22"/>
  <c r="G114" i="22"/>
  <c r="G76" i="22"/>
  <c r="G155" i="22"/>
  <c r="G150" i="22"/>
  <c r="G169" i="22"/>
  <c r="G180" i="22"/>
  <c r="G158" i="22"/>
  <c r="L10" i="67" l="1"/>
  <c r="P12" i="67" s="1"/>
  <c r="K4" i="75"/>
  <c r="L19" i="76"/>
  <c r="K13" i="66"/>
  <c r="O15" i="66" s="1"/>
  <c r="K22" i="65"/>
  <c r="K7" i="69"/>
  <c r="O9" i="69" s="1"/>
  <c r="K10" i="69"/>
  <c r="K25" i="66"/>
  <c r="O27" i="66" s="1"/>
  <c r="K13" i="69"/>
  <c r="K16" i="66"/>
  <c r="K16" i="70"/>
  <c r="K4" i="65"/>
  <c r="K10" i="65"/>
  <c r="K13" i="65"/>
  <c r="L7" i="67"/>
  <c r="P9" i="67" s="1"/>
  <c r="K25" i="75"/>
  <c r="O27" i="75" s="1"/>
  <c r="K13" i="75"/>
  <c r="O15" i="75" s="1"/>
  <c r="K19" i="74"/>
  <c r="O21" i="74" s="1"/>
  <c r="K16" i="65"/>
  <c r="K7" i="65"/>
  <c r="K19" i="65"/>
  <c r="L25" i="76"/>
  <c r="P27" i="76" s="1"/>
  <c r="K19" i="70"/>
  <c r="O21" i="70" s="1"/>
  <c r="K22" i="75"/>
  <c r="L13" i="76"/>
  <c r="P15" i="76" s="1"/>
  <c r="L7" i="76"/>
  <c r="K22" i="70"/>
  <c r="L4" i="76"/>
  <c r="K4" i="66"/>
  <c r="K10" i="74"/>
  <c r="O24" i="66"/>
  <c r="K28" i="66"/>
  <c r="O30" i="66" s="1"/>
  <c r="K10" i="70"/>
  <c r="O9" i="70"/>
  <c r="O30" i="75"/>
  <c r="K22" i="74"/>
  <c r="O27" i="74"/>
  <c r="K28" i="74"/>
  <c r="K25" i="65"/>
  <c r="K28" i="65"/>
  <c r="B6" i="29"/>
  <c r="K25" i="69"/>
  <c r="L31" i="76"/>
  <c r="A3" i="69"/>
  <c r="A3" i="75"/>
  <c r="A3" i="66"/>
  <c r="A3" i="74"/>
  <c r="A3" i="76"/>
  <c r="A3" i="70"/>
  <c r="A3" i="67"/>
  <c r="A3" i="65"/>
  <c r="F29" i="22"/>
  <c r="A29" i="22" s="1"/>
  <c r="F56" i="22"/>
  <c r="A56" i="22" s="1"/>
  <c r="E20" i="22"/>
  <c r="E21" i="22" s="1"/>
  <c r="P33" i="67"/>
  <c r="L28" i="67"/>
  <c r="P30" i="67" s="1"/>
  <c r="L25" i="67"/>
  <c r="E12" i="22"/>
  <c r="O16" i="69" l="1"/>
  <c r="O19" i="75"/>
  <c r="O22" i="66"/>
  <c r="O7" i="69"/>
  <c r="F12" i="22"/>
  <c r="A12" i="22" s="1"/>
  <c r="O18" i="74" l="1"/>
  <c r="O16" i="74"/>
  <c r="O15" i="70"/>
  <c r="O13" i="70"/>
  <c r="O18" i="75"/>
  <c r="O16" i="75"/>
  <c r="O9" i="75"/>
  <c r="O7" i="75"/>
  <c r="P10" i="67"/>
  <c r="P22" i="67"/>
  <c r="P24" i="67"/>
  <c r="P19" i="67"/>
  <c r="P21" i="67"/>
  <c r="P18" i="76"/>
  <c r="P9" i="76"/>
  <c r="O27" i="70"/>
  <c r="O25" i="70"/>
  <c r="O21" i="65"/>
  <c r="O19" i="65"/>
  <c r="O24" i="74"/>
  <c r="O22" i="74"/>
  <c r="O24" i="65"/>
  <c r="O22" i="65"/>
  <c r="O10" i="74"/>
  <c r="O12" i="74"/>
  <c r="O13" i="69"/>
  <c r="O15" i="69"/>
  <c r="O25" i="69"/>
  <c r="O27" i="69"/>
  <c r="O16" i="70"/>
  <c r="O27" i="65"/>
  <c r="O25" i="65"/>
  <c r="O15" i="65"/>
  <c r="O13" i="65"/>
  <c r="O30" i="65"/>
  <c r="O28" i="65"/>
  <c r="O25" i="66"/>
  <c r="O13" i="75"/>
  <c r="P33" i="76"/>
  <c r="O30" i="74"/>
  <c r="O28" i="74"/>
  <c r="O9" i="65"/>
  <c r="O7" i="65"/>
  <c r="P25" i="67"/>
  <c r="P27" i="67"/>
  <c r="O12" i="65"/>
  <c r="O10" i="65"/>
  <c r="O6" i="74"/>
  <c r="O4" i="74"/>
  <c r="O21" i="66"/>
  <c r="O19" i="66"/>
  <c r="O9" i="66"/>
  <c r="O7" i="66"/>
  <c r="O18" i="65"/>
  <c r="O16" i="65"/>
  <c r="O6" i="65"/>
  <c r="O4" i="65"/>
  <c r="O13" i="74"/>
  <c r="O15" i="74"/>
  <c r="O16" i="66"/>
  <c r="O18" i="66"/>
  <c r="O10" i="66"/>
  <c r="O4" i="66"/>
  <c r="O6" i="66"/>
  <c r="O13" i="66"/>
  <c r="O28" i="66"/>
  <c r="O10" i="69"/>
  <c r="O22" i="69"/>
  <c r="O12" i="69"/>
  <c r="O4" i="69"/>
  <c r="O21" i="69"/>
  <c r="O19" i="69"/>
  <c r="O12" i="70"/>
  <c r="O10" i="70"/>
  <c r="O22" i="70"/>
  <c r="O24" i="70"/>
  <c r="O28" i="75"/>
  <c r="O6" i="75"/>
  <c r="O4" i="75"/>
  <c r="O25" i="75"/>
  <c r="O22" i="75"/>
  <c r="P16" i="67"/>
  <c r="P18" i="67"/>
  <c r="P31" i="67"/>
  <c r="P13" i="67"/>
  <c r="P15" i="67"/>
  <c r="P21" i="76"/>
  <c r="P6" i="76"/>
  <c r="O28" i="69"/>
  <c r="O28" i="70"/>
  <c r="O30" i="70"/>
  <c r="O7" i="70"/>
  <c r="P6" i="67"/>
  <c r="P28" i="67"/>
  <c r="O25" i="74"/>
  <c r="O4" i="70"/>
  <c r="O10" i="75"/>
  <c r="P4" i="67"/>
  <c r="P7" i="67"/>
  <c r="F70" i="22"/>
  <c r="A70" i="22" s="1"/>
  <c r="E71" i="22"/>
  <c r="O19" i="70"/>
  <c r="O18" i="69"/>
  <c r="O6" i="69"/>
  <c r="O18" i="70"/>
  <c r="O19" i="74"/>
  <c r="O7" i="74"/>
  <c r="L28" i="76"/>
  <c r="O7" i="34"/>
  <c r="O24" i="75"/>
  <c r="F55" i="22"/>
  <c r="A55" i="22" s="1"/>
  <c r="E57" i="22"/>
  <c r="F21" i="22"/>
  <c r="A21" i="22" s="1"/>
  <c r="F20" i="22"/>
  <c r="A20" i="22" s="1"/>
  <c r="E3" i="22"/>
  <c r="E4" i="22" s="1"/>
  <c r="E13" i="22" s="1"/>
  <c r="F13" i="22" s="1"/>
  <c r="A13" i="22" s="1"/>
  <c r="B1" i="66"/>
  <c r="A4" i="66" s="1"/>
  <c r="G2" i="22"/>
  <c r="E38" i="22" l="1"/>
  <c r="E39" i="22" s="1"/>
  <c r="F39" i="22" s="1"/>
  <c r="A39" i="22" s="1"/>
  <c r="E58" i="22"/>
  <c r="F58" i="22" s="1"/>
  <c r="A58" i="22" s="1"/>
  <c r="F4" i="22"/>
  <c r="A4" i="22" s="1"/>
  <c r="E5" i="22"/>
  <c r="E6" i="22" s="1"/>
  <c r="P30" i="76"/>
  <c r="P28" i="76"/>
  <c r="E72" i="22"/>
  <c r="F71" i="22"/>
  <c r="A71" i="22" s="1"/>
  <c r="P22" i="76"/>
  <c r="P25" i="76"/>
  <c r="P19" i="76"/>
  <c r="P31" i="76"/>
  <c r="P10" i="76"/>
  <c r="F57" i="22"/>
  <c r="A57" i="22" s="1"/>
  <c r="P4" i="76"/>
  <c r="P16" i="76"/>
  <c r="P13" i="76"/>
  <c r="E22" i="22"/>
  <c r="E23" i="22" s="1"/>
  <c r="F3" i="22"/>
  <c r="A3" i="22" s="1"/>
  <c r="P7" i="76"/>
  <c r="F38" i="22" l="1"/>
  <c r="A38" i="22" s="1"/>
  <c r="E40" i="22"/>
  <c r="E41" i="22" s="1"/>
  <c r="E42" i="22" s="1"/>
  <c r="F42" i="22" s="1"/>
  <c r="A42" i="22" s="1"/>
  <c r="F5" i="22"/>
  <c r="A5" i="22" s="1"/>
  <c r="E47" i="22"/>
  <c r="E24" i="22"/>
  <c r="E25" i="22" s="1"/>
  <c r="F25" i="22" s="1"/>
  <c r="A25" i="22" s="1"/>
  <c r="F22" i="22"/>
  <c r="A22" i="22" s="1"/>
  <c r="F6" i="22"/>
  <c r="A6" i="22" s="1"/>
  <c r="E73" i="22"/>
  <c r="F72" i="22"/>
  <c r="A72" i="22" s="1"/>
  <c r="F23" i="22"/>
  <c r="A23" i="22" s="1"/>
  <c r="F40" i="22" l="1"/>
  <c r="A40" i="22" s="1"/>
  <c r="F41" i="22"/>
  <c r="A41" i="22" s="1"/>
  <c r="F47" i="22"/>
  <c r="A47" i="22" s="1"/>
  <c r="E48" i="22"/>
  <c r="C1" i="66"/>
  <c r="A7" i="66" s="1"/>
  <c r="B7" i="29"/>
  <c r="E7" i="22"/>
  <c r="F24" i="22"/>
  <c r="A24" i="22" s="1"/>
  <c r="E26" i="22"/>
  <c r="F73" i="22"/>
  <c r="A73" i="22" s="1"/>
  <c r="E74" i="22"/>
  <c r="E59" i="22"/>
  <c r="G3" i="22"/>
  <c r="E49" i="22" l="1"/>
  <c r="F48" i="22"/>
  <c r="A48" i="22" s="1"/>
  <c r="F7" i="22"/>
  <c r="A7" i="22" s="1"/>
  <c r="F59" i="22"/>
  <c r="A59" i="22" s="1"/>
  <c r="E60" i="22"/>
  <c r="E43" i="22" s="1"/>
  <c r="F74" i="22"/>
  <c r="A74" i="22" s="1"/>
  <c r="E75" i="22"/>
  <c r="F26" i="22"/>
  <c r="A26" i="22" s="1"/>
  <c r="E50" i="22" l="1"/>
  <c r="F49" i="22"/>
  <c r="A49" i="22" s="1"/>
  <c r="F43" i="22"/>
  <c r="A43" i="22" s="1"/>
  <c r="E44" i="22"/>
  <c r="F44" i="22" s="1"/>
  <c r="A44" i="22" s="1"/>
  <c r="E76" i="22"/>
  <c r="F75" i="22"/>
  <c r="A75" i="22" s="1"/>
  <c r="E61" i="22"/>
  <c r="F60" i="22"/>
  <c r="A60" i="22" s="1"/>
  <c r="E51" i="22" l="1"/>
  <c r="F50" i="22"/>
  <c r="A50" i="22" s="1"/>
  <c r="F61" i="22"/>
  <c r="A61" i="22" s="1"/>
  <c r="E45" i="22"/>
  <c r="E77" i="22"/>
  <c r="F76" i="22"/>
  <c r="A76" i="22" s="1"/>
  <c r="F51" i="22" l="1"/>
  <c r="A51" i="22" s="1"/>
  <c r="F45" i="22"/>
  <c r="A45" i="22" s="1"/>
  <c r="E46" i="22"/>
  <c r="F46" i="22" s="1"/>
  <c r="A46" i="22" s="1"/>
  <c r="E27" i="22"/>
  <c r="F77" i="22"/>
  <c r="A77" i="22" s="1"/>
  <c r="E78" i="22"/>
  <c r="F27" i="22" l="1"/>
  <c r="A27" i="22" s="1"/>
  <c r="E28" i="22"/>
  <c r="F28" i="22" s="1"/>
  <c r="A28" i="22" s="1"/>
  <c r="F78" i="22"/>
  <c r="A78" i="22" s="1"/>
  <c r="E79" i="22"/>
  <c r="E80" i="22" l="1"/>
  <c r="F79" i="22"/>
  <c r="A79" i="22" s="1"/>
  <c r="E81" i="22" l="1"/>
  <c r="F80" i="22"/>
  <c r="A80" i="22" s="1"/>
  <c r="F81" i="22" l="1"/>
  <c r="A81" i="22" s="1"/>
  <c r="E82" i="22"/>
  <c r="F82" i="22" l="1"/>
  <c r="A82" i="22" s="1"/>
  <c r="E83" i="22"/>
  <c r="E84" i="22" l="1"/>
  <c r="F83" i="22"/>
  <c r="A83" i="22" s="1"/>
  <c r="E85" i="22" l="1"/>
  <c r="F84" i="22"/>
  <c r="A84" i="22" s="1"/>
  <c r="E86" i="22" l="1"/>
  <c r="F85" i="22"/>
  <c r="A85" i="22" s="1"/>
  <c r="E87" i="22" l="1"/>
  <c r="F86" i="22"/>
  <c r="A86" i="22" s="1"/>
  <c r="E88" i="22" l="1"/>
  <c r="F87" i="22"/>
  <c r="A87" i="22" s="1"/>
  <c r="E89" i="22" l="1"/>
  <c r="F88" i="22"/>
  <c r="A88" i="22" s="1"/>
  <c r="E90" i="22" l="1"/>
  <c r="F89" i="22"/>
  <c r="A89" i="22" s="1"/>
  <c r="E91" i="22" l="1"/>
  <c r="F90" i="22"/>
  <c r="A90" i="22" s="1"/>
  <c r="E92" i="22" l="1"/>
  <c r="F91" i="22"/>
  <c r="A91" i="22" s="1"/>
  <c r="E93" i="22" l="1"/>
  <c r="F92" i="22"/>
  <c r="A92" i="22" s="1"/>
  <c r="E94" i="22" l="1"/>
  <c r="F93" i="22"/>
  <c r="A93" i="22" s="1"/>
  <c r="E95" i="22" l="1"/>
  <c r="F94" i="22"/>
  <c r="A94" i="22" s="1"/>
  <c r="E96" i="22" l="1"/>
  <c r="F95" i="22"/>
  <c r="A95" i="22" s="1"/>
  <c r="E97" i="22" l="1"/>
  <c r="F96" i="22"/>
  <c r="A96" i="22" s="1"/>
  <c r="E98" i="22" l="1"/>
  <c r="F97" i="22"/>
  <c r="A97" i="22" s="1"/>
  <c r="E99" i="22" l="1"/>
  <c r="F98" i="22"/>
  <c r="A98" i="22" s="1"/>
  <c r="E100" i="22" l="1"/>
  <c r="F99" i="22"/>
  <c r="A99" i="22" s="1"/>
  <c r="E101" i="22" l="1"/>
  <c r="F100" i="22"/>
  <c r="A100" i="22" s="1"/>
  <c r="E102" i="22" l="1"/>
  <c r="F101" i="22"/>
  <c r="A101" i="22" s="1"/>
  <c r="E103" i="22" l="1"/>
  <c r="F102" i="22"/>
  <c r="A102" i="22" s="1"/>
  <c r="E104" i="22" l="1"/>
  <c r="E105" i="22" s="1"/>
  <c r="F105" i="22" s="1"/>
  <c r="A105" i="22" s="1"/>
  <c r="F103" i="22"/>
  <c r="A103" i="22" s="1"/>
  <c r="E106" i="22" l="1"/>
  <c r="F104" i="22"/>
  <c r="A104" i="22" s="1"/>
  <c r="E107" i="22" l="1"/>
  <c r="F106" i="22"/>
  <c r="A106" i="22" s="1"/>
  <c r="E108" i="22" l="1"/>
  <c r="F107" i="22"/>
  <c r="A107" i="22" s="1"/>
  <c r="E109" i="22" l="1"/>
  <c r="F108" i="22"/>
  <c r="A108" i="22" s="1"/>
  <c r="E110" i="22" l="1"/>
  <c r="F109" i="22"/>
  <c r="A109" i="22" s="1"/>
  <c r="E111" i="22" l="1"/>
  <c r="F110" i="22"/>
  <c r="A110" i="22" s="1"/>
  <c r="E112" i="22" l="1"/>
  <c r="F111" i="22"/>
  <c r="A111" i="22" s="1"/>
  <c r="E113" i="22" l="1"/>
  <c r="F112" i="22"/>
  <c r="A112" i="22" s="1"/>
  <c r="E114" i="22" l="1"/>
  <c r="F113" i="22"/>
  <c r="A113" i="22" s="1"/>
  <c r="E115" i="22" l="1"/>
  <c r="F114" i="22"/>
  <c r="A114" i="22" s="1"/>
  <c r="E116" i="22" l="1"/>
  <c r="F115" i="22"/>
  <c r="A115" i="22" s="1"/>
  <c r="E117" i="22" l="1"/>
  <c r="F116" i="22"/>
  <c r="A116" i="22" s="1"/>
  <c r="E30" i="22" l="1"/>
  <c r="E31" i="22" s="1"/>
  <c r="F31" i="22" s="1"/>
  <c r="A31" i="22" s="1"/>
  <c r="F117" i="22"/>
  <c r="A117" i="22" s="1"/>
  <c r="E118" i="22" l="1"/>
  <c r="F30" i="22"/>
  <c r="A30" i="22" s="1"/>
  <c r="E119" i="22" l="1"/>
  <c r="F118" i="22"/>
  <c r="A118" i="22" s="1"/>
  <c r="E120" i="22" l="1"/>
  <c r="F119" i="22"/>
  <c r="A119" i="22" s="1"/>
  <c r="E121" i="22" l="1"/>
  <c r="E122" i="22" s="1"/>
  <c r="F122" i="22" s="1"/>
  <c r="A122" i="22" s="1"/>
  <c r="F120" i="22"/>
  <c r="A120" i="22" s="1"/>
  <c r="E123" i="22" l="1"/>
  <c r="F121" i="22"/>
  <c r="A121" i="22" s="1"/>
  <c r="E124" i="22" l="1"/>
  <c r="F123" i="22"/>
  <c r="A123" i="22" s="1"/>
  <c r="E125" i="22" l="1"/>
  <c r="F124" i="22"/>
  <c r="A124" i="22" s="1"/>
  <c r="E126" i="22" l="1"/>
  <c r="F125" i="22"/>
  <c r="A125" i="22" s="1"/>
  <c r="E127" i="22" l="1"/>
  <c r="F126" i="22"/>
  <c r="A126" i="22" s="1"/>
  <c r="E128" i="22" l="1"/>
  <c r="F127" i="22"/>
  <c r="A127" i="22" s="1"/>
  <c r="E129" i="22" l="1"/>
  <c r="F128" i="22"/>
  <c r="A128" i="22" s="1"/>
  <c r="E130" i="22" l="1"/>
  <c r="F129" i="22"/>
  <c r="A129" i="22" s="1"/>
  <c r="E131" i="22" l="1"/>
  <c r="F130" i="22"/>
  <c r="A130" i="22" s="1"/>
  <c r="E132" i="22" l="1"/>
  <c r="F131" i="22"/>
  <c r="A131" i="22" s="1"/>
  <c r="E14" i="22" l="1"/>
  <c r="F132" i="22"/>
  <c r="A132" i="22" s="1"/>
  <c r="E133" i="22" l="1"/>
  <c r="F14" i="22"/>
  <c r="A14" i="22" s="1"/>
  <c r="E32" i="22" l="1"/>
  <c r="E33" i="22" s="1"/>
  <c r="F133" i="22"/>
  <c r="A133" i="22" s="1"/>
  <c r="E34" i="22" l="1"/>
  <c r="F33" i="22"/>
  <c r="A33" i="22" s="1"/>
  <c r="E134" i="22"/>
  <c r="F32" i="22"/>
  <c r="A32" i="22" s="1"/>
  <c r="F34" i="22" l="1"/>
  <c r="A34" i="22" s="1"/>
  <c r="E35" i="22"/>
  <c r="E135" i="22"/>
  <c r="F134" i="22"/>
  <c r="A134" i="22" s="1"/>
  <c r="F35" i="22" l="1"/>
  <c r="A35" i="22" s="1"/>
  <c r="E36" i="22"/>
  <c r="E136" i="22"/>
  <c r="F135" i="22"/>
  <c r="A135" i="22" s="1"/>
  <c r="F36" i="22" l="1"/>
  <c r="A36" i="22" s="1"/>
  <c r="E37" i="22"/>
  <c r="F37" i="22" s="1"/>
  <c r="A37" i="22" s="1"/>
  <c r="E137" i="22"/>
  <c r="F136" i="22"/>
  <c r="A136" i="22" s="1"/>
  <c r="E138" i="22" l="1"/>
  <c r="F137" i="22"/>
  <c r="A137" i="22" s="1"/>
  <c r="E139" i="22" l="1"/>
  <c r="F138" i="22"/>
  <c r="A138" i="22" s="1"/>
  <c r="E140" i="22" l="1"/>
  <c r="F139" i="22"/>
  <c r="A139" i="22" s="1"/>
  <c r="E141" i="22" l="1"/>
  <c r="F140" i="22"/>
  <c r="A140" i="22" s="1"/>
  <c r="E142" i="22" l="1"/>
  <c r="F141" i="22"/>
  <c r="A141" i="22" s="1"/>
  <c r="E143" i="22" l="1"/>
  <c r="F142" i="22"/>
  <c r="A142" i="22" s="1"/>
  <c r="E144" i="22" l="1"/>
  <c r="F143" i="22"/>
  <c r="A143" i="22" s="1"/>
  <c r="E145" i="22" l="1"/>
  <c r="F144" i="22"/>
  <c r="A144" i="22" s="1"/>
  <c r="E146" i="22" l="1"/>
  <c r="E147" i="22" s="1"/>
  <c r="F147" i="22" s="1"/>
  <c r="A147" i="22" s="1"/>
  <c r="F145" i="22"/>
  <c r="A145" i="22" s="1"/>
  <c r="E148" i="22" l="1"/>
  <c r="F146" i="22"/>
  <c r="A146" i="22" s="1"/>
  <c r="E149" i="22" l="1"/>
  <c r="F148" i="22"/>
  <c r="A148" i="22" s="1"/>
  <c r="E150" i="22" l="1"/>
  <c r="F149" i="22"/>
  <c r="A149" i="22" s="1"/>
  <c r="E151" i="22" l="1"/>
  <c r="F150" i="22"/>
  <c r="A150" i="22" s="1"/>
  <c r="E152" i="22" l="1"/>
  <c r="F151" i="22"/>
  <c r="A151" i="22" s="1"/>
  <c r="E153" i="22" l="1"/>
  <c r="F152" i="22"/>
  <c r="A152" i="22" s="1"/>
  <c r="E154" i="22" l="1"/>
  <c r="F153" i="22"/>
  <c r="A153" i="22" s="1"/>
  <c r="E155" i="22" l="1"/>
  <c r="F154" i="22"/>
  <c r="A154" i="22" s="1"/>
  <c r="E156" i="22" l="1"/>
  <c r="F155" i="22"/>
  <c r="A155" i="22" s="1"/>
  <c r="E157" i="22" l="1"/>
  <c r="F156" i="22"/>
  <c r="A156" i="22" s="1"/>
  <c r="F157" i="22" l="1"/>
  <c r="A157" i="22" s="1"/>
  <c r="E158" i="22"/>
  <c r="F158" i="22" l="1"/>
  <c r="A158" i="22" s="1"/>
  <c r="E159" i="22"/>
  <c r="F159" i="22" l="1"/>
  <c r="A159" i="22" s="1"/>
  <c r="E160" i="22"/>
  <c r="F160" i="22" l="1"/>
  <c r="A160" i="22" s="1"/>
  <c r="E161" i="22"/>
  <c r="F161" i="22" l="1"/>
  <c r="A161" i="22" s="1"/>
  <c r="E162" i="22"/>
  <c r="F162" i="22" l="1"/>
  <c r="A162" i="22" s="1"/>
  <c r="E163" i="22"/>
  <c r="F163" i="22" l="1"/>
  <c r="A163" i="22" s="1"/>
  <c r="E8" i="22"/>
  <c r="F8" i="22" l="1"/>
  <c r="A8" i="22" s="1"/>
  <c r="E15" i="22"/>
  <c r="E16" i="22" l="1"/>
  <c r="F16" i="22" s="1"/>
  <c r="A16" i="22" s="1"/>
  <c r="F15" i="22"/>
  <c r="A15" i="22" s="1"/>
  <c r="E164" i="22"/>
  <c r="E9" i="22" l="1"/>
  <c r="E10" i="22" s="1"/>
  <c r="F10" i="22" s="1"/>
  <c r="A10" i="22" s="1"/>
  <c r="F164" i="22"/>
  <c r="A164" i="22" s="1"/>
  <c r="E165" i="22"/>
  <c r="E17" i="22" l="1"/>
  <c r="F9" i="22"/>
  <c r="A9" i="22" s="1"/>
  <c r="F165" i="22"/>
  <c r="A165" i="22" s="1"/>
  <c r="E166" i="22"/>
  <c r="C6" i="29" l="1"/>
  <c r="B1" i="67"/>
  <c r="A4" i="67" s="1"/>
  <c r="C8" i="29"/>
  <c r="C1" i="67"/>
  <c r="A7" i="67" s="1"/>
  <c r="C7" i="29"/>
  <c r="D1" i="67"/>
  <c r="A10" i="67" s="1"/>
  <c r="F17" i="22"/>
  <c r="A17" i="22" s="1"/>
  <c r="E18" i="22"/>
  <c r="F166" i="22"/>
  <c r="A166" i="22" s="1"/>
  <c r="E167" i="22"/>
  <c r="G13" i="22"/>
  <c r="G12" i="22"/>
  <c r="G11" i="22"/>
  <c r="F18" i="22" l="1"/>
  <c r="A18" i="22" s="1"/>
  <c r="E19" i="22"/>
  <c r="F19" i="22" s="1"/>
  <c r="A19" i="22" s="1"/>
  <c r="B18" i="29" s="1"/>
  <c r="D6" i="29"/>
  <c r="B1" i="70"/>
  <c r="A4" i="70" s="1"/>
  <c r="E7" i="29"/>
  <c r="E6" i="29"/>
  <c r="B1" i="69"/>
  <c r="A4" i="69" s="1"/>
  <c r="C19" i="29"/>
  <c r="C1" i="76"/>
  <c r="A7" i="76" s="1"/>
  <c r="B1" i="74"/>
  <c r="A4" i="74" s="1"/>
  <c r="F167" i="22"/>
  <c r="A167" i="22" s="1"/>
  <c r="E168" i="22"/>
  <c r="G29" i="22"/>
  <c r="G38" i="22"/>
  <c r="G47" i="22"/>
  <c r="C1" i="69" l="1"/>
  <c r="A7" i="69" s="1"/>
  <c r="E14" i="29"/>
  <c r="D14" i="29"/>
  <c r="B1" i="76"/>
  <c r="A4" i="76" s="1"/>
  <c r="D7" i="29"/>
  <c r="C1" i="74"/>
  <c r="A7" i="74" s="1"/>
  <c r="C18" i="29"/>
  <c r="C1" i="70"/>
  <c r="A7" i="70" s="1"/>
  <c r="B19" i="29"/>
  <c r="F168" i="22"/>
  <c r="A168" i="22" s="1"/>
  <c r="E169" i="22"/>
  <c r="G48" i="22"/>
  <c r="G30" i="22"/>
  <c r="G20" i="22"/>
  <c r="F169" i="22" l="1"/>
  <c r="A169" i="22" s="1"/>
  <c r="E170" i="22"/>
  <c r="G39" i="22"/>
  <c r="G21" i="22"/>
  <c r="F170" i="22" l="1"/>
  <c r="A170" i="22" s="1"/>
  <c r="E171" i="22"/>
  <c r="F171" i="22" l="1"/>
  <c r="A171" i="22" s="1"/>
  <c r="E172" i="22"/>
  <c r="F172" i="22" l="1"/>
  <c r="A172" i="22" s="1"/>
  <c r="E183" i="22"/>
  <c r="F183" i="22" s="1"/>
  <c r="A183" i="22" s="1"/>
  <c r="E173" i="22"/>
  <c r="F173" i="22" l="1"/>
  <c r="A173" i="22" s="1"/>
  <c r="E174" i="22"/>
  <c r="E184" i="22"/>
  <c r="F184" i="22" l="1"/>
  <c r="A184" i="22" s="1"/>
  <c r="E185" i="22"/>
  <c r="F174" i="22"/>
  <c r="A174" i="22" s="1"/>
  <c r="E175" i="22"/>
  <c r="F175" i="22" l="1"/>
  <c r="A175" i="22" s="1"/>
  <c r="E176" i="22"/>
  <c r="F185" i="22"/>
  <c r="A185" i="22" s="1"/>
  <c r="E186" i="22"/>
  <c r="F176" i="22" l="1"/>
  <c r="A176" i="22" s="1"/>
  <c r="E177" i="22"/>
  <c r="F186" i="22"/>
  <c r="A186" i="22" s="1"/>
  <c r="E187" i="22"/>
  <c r="F187" i="22" l="1"/>
  <c r="A187" i="22" s="1"/>
  <c r="E188" i="22"/>
  <c r="F177" i="22"/>
  <c r="A177" i="22" s="1"/>
  <c r="E178" i="22"/>
  <c r="F178" i="22" l="1"/>
  <c r="A178" i="22" s="1"/>
  <c r="E179" i="22"/>
  <c r="F188" i="22"/>
  <c r="A188" i="22" s="1"/>
  <c r="E189" i="22"/>
  <c r="F189" i="22" l="1"/>
  <c r="A189" i="22" s="1"/>
  <c r="E190" i="22"/>
  <c r="F179" i="22"/>
  <c r="A179" i="22" s="1"/>
  <c r="E180" i="22"/>
  <c r="F180" i="22" l="1"/>
  <c r="A180" i="22" s="1"/>
  <c r="E181" i="22"/>
  <c r="F190" i="22"/>
  <c r="A190" i="22" s="1"/>
  <c r="E191" i="22"/>
  <c r="F191" i="22" l="1"/>
  <c r="A191" i="22" s="1"/>
  <c r="E192" i="22"/>
  <c r="F181" i="22"/>
  <c r="A181" i="22" s="1"/>
  <c r="E182" i="22"/>
  <c r="F182" i="22" s="1"/>
  <c r="A182" i="22" s="1"/>
  <c r="F192" i="22" l="1"/>
  <c r="A192" i="22" s="1"/>
  <c r="E193" i="22"/>
  <c r="F193" i="22" l="1"/>
  <c r="A193" i="22" s="1"/>
  <c r="E63" i="22" l="1"/>
  <c r="F63" i="22" l="1"/>
  <c r="A63" i="22" s="1"/>
  <c r="E64" i="22"/>
  <c r="F64" i="22" l="1"/>
  <c r="A64" i="22" s="1"/>
  <c r="E1" i="74"/>
  <c r="A13" i="74" s="1"/>
  <c r="D1" i="74"/>
  <c r="A10" i="74" s="1"/>
  <c r="C21" i="29"/>
  <c r="C20" i="29"/>
  <c r="C22" i="29"/>
  <c r="F1" i="74"/>
  <c r="A16" i="74" s="1"/>
  <c r="B21" i="29"/>
  <c r="D1" i="70"/>
  <c r="A10" i="70" s="1"/>
  <c r="B20" i="29"/>
  <c r="B22" i="29"/>
  <c r="F1" i="70"/>
  <c r="A16" i="70" s="1"/>
  <c r="E8" i="29"/>
  <c r="D1" i="69"/>
  <c r="A10" i="69" s="1"/>
  <c r="E1" i="69"/>
  <c r="A13" i="69" s="1"/>
  <c r="E9" i="29"/>
  <c r="F1" i="69"/>
  <c r="A16" i="69" s="1"/>
  <c r="E11" i="29"/>
  <c r="G1" i="69"/>
  <c r="A19" i="69" s="1"/>
  <c r="E12" i="29"/>
  <c r="H1" i="69"/>
  <c r="A22" i="69" s="1"/>
  <c r="E10" i="29"/>
  <c r="D8" i="29"/>
  <c r="D1" i="76"/>
  <c r="A10" i="76" s="1"/>
  <c r="F1" i="76"/>
  <c r="A16" i="76" s="1"/>
  <c r="E1" i="76"/>
  <c r="A13" i="76" s="1"/>
  <c r="D10" i="29"/>
  <c r="D9" i="29"/>
  <c r="G1" i="76"/>
  <c r="A19" i="76" s="1"/>
  <c r="D11" i="29"/>
  <c r="D13" i="29"/>
  <c r="D12" i="29"/>
  <c r="I1" i="76"/>
  <c r="A25" i="76" s="1"/>
  <c r="H1" i="76"/>
  <c r="A22" i="76" s="1"/>
  <c r="E1" i="67"/>
  <c r="A13" i="67" s="1"/>
  <c r="C10" i="29"/>
  <c r="C9" i="29"/>
  <c r="F1" i="67"/>
  <c r="A16" i="67" s="1"/>
  <c r="D1" i="66"/>
  <c r="A10" i="66" s="1"/>
  <c r="F1" i="66"/>
  <c r="A16" i="66" s="1"/>
  <c r="E1" i="66"/>
  <c r="A13" i="66" s="1"/>
  <c r="B10" i="29"/>
  <c r="B9" i="29"/>
  <c r="B11" i="29"/>
  <c r="B8" i="29"/>
  <c r="G1" i="66"/>
  <c r="A19" i="66" s="1"/>
  <c r="B12" i="29"/>
  <c r="H1" i="66"/>
  <c r="A22" i="66" s="1"/>
  <c r="E1" i="70"/>
  <c r="A13" i="70" s="1"/>
  <c r="G24" i="22"/>
  <c r="G31" i="22"/>
  <c r="G5" i="22"/>
  <c r="G23" i="22"/>
  <c r="G6" i="22"/>
  <c r="G33" i="22"/>
  <c r="G51" i="22"/>
  <c r="G32" i="22"/>
  <c r="G25" i="22"/>
  <c r="G41" i="22"/>
  <c r="G4" i="22"/>
  <c r="G7" i="22"/>
  <c r="G49" i="22"/>
  <c r="G35" i="22"/>
  <c r="G34" i="22"/>
  <c r="G40" i="22"/>
  <c r="G8" i="22"/>
  <c r="G15" i="22"/>
  <c r="G26" i="22"/>
  <c r="G50" i="22"/>
  <c r="G42" i="22"/>
  <c r="G27" i="22"/>
  <c r="G22" i="22"/>
  <c r="E52" i="22" l="1"/>
  <c r="E53" i="22" s="1"/>
  <c r="F53" i="22" l="1"/>
  <c r="A53" i="22" s="1"/>
  <c r="E54" i="22"/>
  <c r="F54" i="22" s="1"/>
  <c r="A54" i="22" s="1"/>
  <c r="F52" i="22"/>
  <c r="A52" i="22" s="1"/>
  <c r="E194" i="22"/>
  <c r="D18" i="29" l="1"/>
  <c r="D19" i="29"/>
  <c r="C23" i="29"/>
  <c r="H1" i="74"/>
  <c r="A22" i="74" s="1"/>
  <c r="C24" i="29"/>
  <c r="C1" i="75"/>
  <c r="A7" i="75" s="1"/>
  <c r="B1" i="75"/>
  <c r="A4" i="75" s="1"/>
  <c r="G1" i="74"/>
  <c r="A19" i="74" s="1"/>
  <c r="F194" i="22"/>
  <c r="A194" i="22" s="1"/>
  <c r="E195" i="22"/>
  <c r="G53" i="22"/>
  <c r="G55" i="22"/>
  <c r="G56" i="22"/>
  <c r="F195" i="22" l="1"/>
  <c r="A195" i="22" s="1"/>
  <c r="E196" i="22"/>
  <c r="F196" i="22" l="1"/>
  <c r="A196" i="22" s="1"/>
  <c r="E197" i="22"/>
  <c r="F197" i="22" l="1"/>
  <c r="A197" i="22" s="1"/>
  <c r="E198" i="22"/>
  <c r="F198" i="22" l="1"/>
  <c r="A198" i="22" s="1"/>
  <c r="E199" i="22"/>
  <c r="E200" i="22" l="1"/>
  <c r="F199" i="22"/>
  <c r="A199" i="22" s="1"/>
  <c r="C25" i="29" l="1"/>
  <c r="F1" i="75"/>
  <c r="A16" i="75" s="1"/>
  <c r="F200" i="22"/>
  <c r="A200" i="22" s="1"/>
  <c r="E201" i="22"/>
  <c r="F201" i="22" s="1"/>
  <c r="A201" i="22" s="1"/>
  <c r="B14" i="29" l="1"/>
  <c r="D21" i="29"/>
  <c r="E1" i="75"/>
  <c r="A13" i="75" s="1"/>
  <c r="D20" i="29"/>
  <c r="D1" i="75"/>
  <c r="A10" i="75" s="1"/>
  <c r="D22" i="29"/>
  <c r="E65" i="22"/>
  <c r="F65" i="22" s="1"/>
  <c r="A65" i="22" s="1"/>
  <c r="G58" i="22"/>
  <c r="G57" i="22"/>
  <c r="G59" i="22"/>
  <c r="E66" i="22" l="1"/>
  <c r="F66" i="22" l="1"/>
  <c r="A66" i="22" s="1"/>
  <c r="E67" i="22"/>
  <c r="F67" i="22" s="1"/>
  <c r="A67" i="22" s="1"/>
  <c r="E68" i="22" l="1"/>
  <c r="E1" i="65"/>
  <c r="A13" i="65" s="1"/>
  <c r="F68" i="22"/>
  <c r="A68" i="22" s="1"/>
  <c r="E62" i="22"/>
  <c r="F62" i="22" s="1"/>
  <c r="A62" i="22" s="1"/>
  <c r="D25" i="29" s="1"/>
  <c r="F1" i="65"/>
  <c r="A16" i="65" s="1"/>
  <c r="I1" i="70"/>
  <c r="A25" i="70" s="1"/>
  <c r="B1" i="65" l="1"/>
  <c r="A4" i="65" s="1"/>
  <c r="E19" i="29"/>
  <c r="E18" i="29"/>
  <c r="C1" i="65"/>
  <c r="A7" i="65" s="1"/>
  <c r="E20" i="29"/>
  <c r="D1" i="65"/>
  <c r="A10" i="65" s="1"/>
  <c r="E21" i="29"/>
  <c r="E23" i="29"/>
  <c r="G1" i="67"/>
  <c r="A19" i="67" s="1"/>
  <c r="E69" i="22"/>
  <c r="F69" i="22" s="1"/>
  <c r="A69" i="22" s="1"/>
  <c r="I1" i="69"/>
  <c r="A25" i="69" s="1"/>
  <c r="E13" i="29"/>
  <c r="G1" i="65"/>
  <c r="A19" i="65" s="1"/>
  <c r="G1" i="70"/>
  <c r="A19" i="70" s="1"/>
  <c r="B24" i="29"/>
  <c r="B23" i="29"/>
  <c r="B25" i="29"/>
  <c r="J1" i="70"/>
  <c r="A28" i="70" s="1"/>
  <c r="B26" i="29"/>
  <c r="J1" i="66"/>
  <c r="A28" i="66" s="1"/>
  <c r="J1" i="69"/>
  <c r="A28" i="69" s="1"/>
  <c r="H1" i="65"/>
  <c r="A22" i="65" s="1"/>
  <c r="B1" i="34"/>
  <c r="A4" i="34" s="1"/>
  <c r="I1" i="75"/>
  <c r="A25" i="75" s="1"/>
  <c r="D24" i="29"/>
  <c r="J1" i="76"/>
  <c r="A28" i="76" s="1"/>
  <c r="H1" i="75"/>
  <c r="A22" i="75" s="1"/>
  <c r="D23" i="29"/>
  <c r="I1" i="66"/>
  <c r="A25" i="66" s="1"/>
  <c r="J1" i="65"/>
  <c r="A28" i="65" s="1"/>
  <c r="G1" i="75"/>
  <c r="A19" i="75" s="1"/>
  <c r="B13" i="29"/>
  <c r="I1" i="65"/>
  <c r="A25" i="65" s="1"/>
  <c r="G66" i="22"/>
  <c r="G28" i="22"/>
  <c r="G37" i="22"/>
  <c r="G9" i="22"/>
  <c r="G65" i="22"/>
  <c r="G69" i="22"/>
  <c r="G64" i="22"/>
  <c r="G10" i="22"/>
  <c r="G16" i="22"/>
  <c r="G67" i="22"/>
  <c r="G68" i="22"/>
  <c r="G60" i="22"/>
  <c r="G43" i="22"/>
  <c r="G61" i="22"/>
  <c r="G63" i="22"/>
  <c r="G36" i="22"/>
  <c r="E22" i="29" l="1"/>
  <c r="F1" i="34"/>
  <c r="A16" i="34" s="1"/>
  <c r="H1" i="34"/>
  <c r="A22" i="34" s="1"/>
  <c r="J1" i="75"/>
  <c r="A28" i="75" s="1"/>
  <c r="J1" i="34"/>
  <c r="A28" i="34" s="1"/>
  <c r="G1" i="34"/>
  <c r="A19" i="34" s="1"/>
  <c r="I1" i="74"/>
  <c r="A25" i="74" s="1"/>
  <c r="C1" i="34"/>
  <c r="A7" i="34" s="1"/>
  <c r="D1" i="34"/>
  <c r="A10" i="34" s="1"/>
  <c r="J1" i="74"/>
  <c r="A28" i="74" s="1"/>
  <c r="E1" i="34"/>
  <c r="A13" i="34" s="1"/>
  <c r="K1" i="76"/>
  <c r="A31" i="76" s="1"/>
  <c r="K1" i="67"/>
  <c r="A31" i="67" s="1"/>
  <c r="I1" i="34"/>
  <c r="A25" i="34" s="1"/>
  <c r="I1" i="67"/>
  <c r="A25" i="67" s="1"/>
  <c r="H1" i="67"/>
  <c r="A22" i="67" s="1"/>
  <c r="J1" i="67"/>
  <c r="A28" i="67" s="1"/>
  <c r="C12" i="29"/>
  <c r="C13" i="29"/>
  <c r="C11" i="29"/>
  <c r="C14" i="29"/>
  <c r="H1" i="70"/>
  <c r="A22" i="70" s="1"/>
  <c r="E24" i="29"/>
  <c r="G54" i="22"/>
  <c r="G19" i="22"/>
  <c r="G17" i="22"/>
  <c r="G14" i="22"/>
  <c r="G45" i="22"/>
  <c r="G44" i="22"/>
  <c r="G18" i="22"/>
  <c r="G46" i="22"/>
  <c r="G52" i="22"/>
  <c r="G62" i="22"/>
</calcChain>
</file>

<file path=xl/comments1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<sst xmlns="http://schemas.openxmlformats.org/spreadsheetml/2006/main" count="971" uniqueCount="288">
  <si>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</si>
  <si>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</si>
  <si>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</si>
  <si>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</si>
  <si>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</si>
  <si>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</si>
  <si>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</si>
  <si>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</si>
  <si>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</si>
  <si>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</si>
  <si>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</si>
  <si>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</si>
  <si>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</si>
  <si>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</si>
  <si>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</si>
  <si>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</si>
  <si>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</si>
  <si>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</si>
  <si>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</si>
  <si>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</si>
  <si>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</si>
  <si>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</si>
  <si>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</si>
  <si>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</si>
  <si>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</si>
  <si>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</si>
  <si>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</si>
  <si>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</si>
  <si>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</si>
  <si>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</si>
  <si>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</si>
  <si>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</si>
  <si>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</si>
  <si>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</si>
  <si>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</si>
  <si>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</si>
  <si>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</si>
  <si>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</si>
  <si>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</si>
  <si>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</si>
  <si>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</si>
  <si>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</si>
  <si>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</si>
  <si>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</si>
  <si>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</si>
  <si>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</si>
  <si>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</si>
  <si>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</si>
  <si>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</si>
  <si>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</si>
  <si>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</si>
  <si>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</si>
  <si>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</si>
  <si>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</si>
  <si>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</si>
  <si>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</si>
  <si>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</si>
  <si>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</si>
  <si>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</si>
  <si>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</si>
  <si>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</si>
  <si>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</si>
  <si>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</si>
  <si>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</si>
  <si>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</si>
  <si>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</si>
  <si>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</si>
  <si>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</si>
  <si>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</si>
  <si>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</si>
  <si>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</si>
  <si>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</si>
  <si>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</si>
  <si>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</si>
  <si>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</si>
  <si>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</si>
  <si>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</si>
  <si>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</si>
  <si>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</si>
  <si>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</si>
  <si>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</si>
  <si>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</si>
  <si>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Solymosi Máté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</si>
  <si>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</si>
  <si>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</si>
  <si>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</si>
  <si>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</si>
  <si>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</si>
  <si>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</si>
  <si>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</si>
  <si>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</si>
  <si>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</si>
  <si>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</si>
  <si>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</si>
  <si>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</si>
  <si>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</si>
  <si>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</si>
  <si>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</si>
  <si>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</si>
  <si>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</si>
  <si>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</si>
  <si>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</si>
  <si>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</si>
  <si>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</si>
  <si>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</si>
  <si>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</si>
  <si>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</si>
  <si>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</si>
  <si>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</si>
  <si>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</si>
  <si>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</si>
  <si>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</si>
  <si>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</si>
  <si>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</si>
  <si>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</si>
  <si>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</si>
  <si>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</si>
  <si>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</si>
  <si>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</si>
  <si>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</si>
  <si>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</si>
  <si>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</si>
  <si>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Tibor Z. Petényi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</si>
  <si>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</si>
  <si>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</si>
  <si>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</si>
  <si>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</si>
  <si>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</si>
  <si>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</si>
  <si>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</si>
  <si>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</si>
  <si>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</si>
  <si>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</si>
  <si>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</si>
  <si>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</si>
  <si>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</si>
  <si>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</si>
  <si>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</si>
  <si>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</si>
  <si>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</si>
  <si>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</si>
  <si>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</si>
  <si>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</si>
  <si>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</si>
  <si>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</si>
  <si>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</si>
  <si>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</si>
  <si>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</si>
  <si>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</si>
  <si>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</si>
  <si>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</si>
  <si>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</si>
  <si>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</si>
  <si>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</si>
  <si>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</si>
  <si>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</si>
  <si>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</si>
  <si>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</si>
  <si>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</si>
  <si>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</si>
  <si>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</si>
  <si>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</si>
  <si>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</si>
  <si>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</si>
  <si>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</si>
  <si>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E42</t>
  </si>
  <si>
    <t>A43</t>
  </si>
  <si>
    <t>F43</t>
  </si>
  <si>
    <t>Biot Guillermo</t>
  </si>
  <si>
    <t>E43</t>
  </si>
  <si>
    <t>D43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</si>
  <si>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</si>
  <si>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</si>
  <si>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</si>
  <si>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</si>
  <si>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</si>
  <si>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</si>
  <si>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</si>
  <si>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E45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</si>
  <si>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</si>
  <si>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</si>
  <si>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</si>
  <si>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</si>
  <si>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</si>
  <si>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</si>
  <si>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</si>
  <si>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</si>
  <si>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</si>
  <si>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B47</t>
  </si>
  <si>
    <t>Hambalkó Márk</t>
  </si>
  <si>
    <t>F47</t>
  </si>
  <si>
    <t>E47</t>
  </si>
  <si>
    <t>Farkas Zoltán</t>
  </si>
  <si>
    <t>F48</t>
  </si>
  <si>
    <t>Fülöp Bence</t>
  </si>
  <si>
    <t>Dr. Sárhegyi István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</si>
  <si>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</si>
  <si>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E48</t>
  </si>
  <si>
    <t>Neszveda Gábor</t>
  </si>
  <si>
    <t>F49</t>
  </si>
  <si>
    <t>G49</t>
  </si>
  <si>
    <t>Bene Csaba</t>
  </si>
  <si>
    <t>Zeke Katalin</t>
  </si>
  <si>
    <t>E50</t>
  </si>
  <si>
    <t>F50</t>
  </si>
  <si>
    <t>Mike Zoltán</t>
  </si>
  <si>
    <t>D50</t>
  </si>
  <si>
    <t>D52</t>
  </si>
  <si>
    <t>Baumstark Orsolya</t>
  </si>
  <si>
    <t>Bógyi Attila</t>
  </si>
  <si>
    <t>Sívó Zsolt</t>
  </si>
  <si>
    <t>Jakab Zoltán</t>
  </si>
  <si>
    <t>Németh Balázs</t>
  </si>
  <si>
    <t>F53</t>
  </si>
  <si>
    <t>Trevor Kalinovsky</t>
  </si>
  <si>
    <t>Zoon Jelle</t>
  </si>
  <si>
    <t>Sziegl Gábor</t>
  </si>
  <si>
    <t>Csomor Edina</t>
  </si>
  <si>
    <t>Török Zoltán</t>
  </si>
  <si>
    <t>Richter Pál</t>
  </si>
  <si>
    <t>D53</t>
  </si>
  <si>
    <t>B54</t>
  </si>
  <si>
    <t>D54</t>
  </si>
  <si>
    <t>G54</t>
  </si>
  <si>
    <t>G</t>
  </si>
  <si>
    <t>G LIGA</t>
  </si>
  <si>
    <t>Nagy Zsolt</t>
  </si>
  <si>
    <t>Háda Szabolcs</t>
  </si>
  <si>
    <t>Tóth András</t>
  </si>
  <si>
    <t>Héjja Luca</t>
  </si>
  <si>
    <t>Major Máté</t>
  </si>
  <si>
    <t>Szabó István</t>
  </si>
  <si>
    <t>55_B</t>
  </si>
  <si>
    <t>55_A</t>
  </si>
  <si>
    <t>55_G</t>
  </si>
  <si>
    <t>55_D</t>
  </si>
  <si>
    <t>55_E</t>
  </si>
  <si>
    <t>55_F</t>
  </si>
  <si>
    <t>Nagy Dániel</t>
  </si>
  <si>
    <t>Soós István</t>
  </si>
  <si>
    <t>Páldeák Áron</t>
  </si>
  <si>
    <t>Bodnár Sándor</t>
  </si>
  <si>
    <t>56_G</t>
  </si>
  <si>
    <t>Pangert Roland</t>
  </si>
  <si>
    <t>56_A</t>
  </si>
  <si>
    <t>56_C</t>
  </si>
  <si>
    <t>56_F</t>
  </si>
  <si>
    <t>Frischmann Bálint</t>
  </si>
  <si>
    <t>Kneifel Andrea</t>
  </si>
  <si>
    <t>Szili Péter</t>
  </si>
  <si>
    <t>Hannák Gábor</t>
  </si>
  <si>
    <t>Dávid Bence</t>
  </si>
  <si>
    <t>Harnos Imre</t>
  </si>
  <si>
    <t>57_A</t>
  </si>
  <si>
    <t>57_B</t>
  </si>
  <si>
    <t>57_C</t>
  </si>
  <si>
    <t>57_E</t>
  </si>
  <si>
    <t>Kiszállt (induló új körben_itt lett volna)</t>
  </si>
  <si>
    <t>57_F</t>
  </si>
  <si>
    <t>Seres Andrea</t>
  </si>
  <si>
    <t>Hajnóczy Soma</t>
  </si>
  <si>
    <t>Osbáth Norbert</t>
  </si>
  <si>
    <t>57_G</t>
  </si>
  <si>
    <t>58_A</t>
  </si>
  <si>
    <t>58_B</t>
  </si>
  <si>
    <t>58_C</t>
  </si>
  <si>
    <t>58_D</t>
  </si>
  <si>
    <t>58_G</t>
  </si>
  <si>
    <t>Horváth Géza</t>
  </si>
  <si>
    <t>BUDAPEST SQUASH LIGA 59. KÖR</t>
  </si>
  <si>
    <t>BEFEJEZÉS: 2019. november 3.</t>
  </si>
  <si>
    <t>Velencei Bence</t>
  </si>
  <si>
    <t>Kőfaragó Nándor</t>
  </si>
  <si>
    <t>Raposa Izabella</t>
  </si>
  <si>
    <t>Énekes Gábor</t>
  </si>
  <si>
    <t>Csontos Anna Zsófia</t>
  </si>
  <si>
    <t>Dr. Molnár Patrícia</t>
  </si>
  <si>
    <t>H</t>
  </si>
  <si>
    <t>59_F</t>
  </si>
  <si>
    <t>59_G</t>
  </si>
  <si>
    <t>H LIGA</t>
  </si>
  <si>
    <t>Medveczky Márton</t>
  </si>
  <si>
    <t>Kovács Dániel</t>
  </si>
  <si>
    <t>INDULÁS: 2019. szeptember 5.</t>
  </si>
  <si>
    <t>VAJDA BERTALAN KIHAGYJA A KÖRT!</t>
  </si>
  <si>
    <t>Héjja Luca és Sárközy Dezső és Nagy Dániel kiszállt ebből a körből!</t>
  </si>
  <si>
    <t>Potoczky András kiszállt a Ligából!</t>
  </si>
  <si>
    <t>Gulcsik Péter kihagyja a kört!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</si>
</sst>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14" fillId="3" borderId="1" xfId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14" fillId="0" borderId="0" xfId="1" quotePrefix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0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-189508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59.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szeptember 5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november 3.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első 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három</a:t>
          </a:r>
          <a:r>
            <a:rPr lang="hu-HU" sz="12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fordulóból automatikusan 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="" xmlns:a16="http://schemas.microsoft.com/office/drawing/2014/main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C2" sqref="C2"/>
    </sheetView>
  </sheetViews>
  <sheetFormatPr defaultColWidth="9.140625" defaultRowHeight="15" x14ac:dyDescent="0.25"/>
  <cols>
    <col min="1" max="1" width="3.5703125" style="14" customWidth="1"/>
    <col min="2" max="2" width="24.85546875" style="14" customWidth="1"/>
    <col min="3" max="3" width="23.85546875" style="14" customWidth="1"/>
    <col min="4" max="4" width="24" style="14" customWidth="1"/>
    <col min="5" max="5" width="26" style="14" customWidth="1"/>
    <col min="6" max="6" width="3" style="14" bestFit="1" customWidth="1"/>
    <col min="7" max="8" width="9.140625" style="14"/>
    <col min="9" max="9" width="6" style="14" hidden="1" customWidth="1"/>
    <col min="10" max="16384" width="9.140625" style="14"/>
  </cols>
  <sheetData>
    <row r="2" spans="1:15" ht="26.25" x14ac:dyDescent="0.25">
      <c r="C2" s="15" t="s">
        <v>269</v>
      </c>
    </row>
    <row r="4" spans="1:15" ht="14.45" x14ac:dyDescent="0.3">
      <c r="B4" s="40" t="s">
        <v>0</v>
      </c>
      <c r="C4" s="40" t="s">
        <v>1</v>
      </c>
      <c r="D4" s="40" t="s">
        <v>3</v>
      </c>
      <c r="E4" s="40" t="s">
        <v>2</v>
      </c>
      <c r="I4" s="31" t="s">
        <v>145</v>
      </c>
      <c r="L4" s="18"/>
      <c r="M4" s="18"/>
      <c r="N4" s="18"/>
      <c r="O4" s="18"/>
    </row>
    <row r="5" spans="1:15" x14ac:dyDescent="0.25">
      <c r="B5" s="41" t="s">
        <v>49</v>
      </c>
      <c r="C5" s="41" t="s">
        <v>49</v>
      </c>
      <c r="D5" s="41" t="s">
        <v>49</v>
      </c>
      <c r="E5" s="41" t="s">
        <v>49</v>
      </c>
      <c r="I5" s="31" t="s">
        <v>149</v>
      </c>
      <c r="L5" s="18"/>
      <c r="M5" s="18"/>
      <c r="N5" s="18"/>
      <c r="O5" s="18"/>
    </row>
    <row r="6" spans="1:15" ht="14.45" x14ac:dyDescent="0.3">
      <c r="A6" s="14">
        <v>1</v>
      </c>
      <c r="B6" s="45" t="str">
        <f t="shared" ref="B6:E14" si="0">VLOOKUP(CONCATENATE(LEFT(B$4,1),ROW()-5),nevezettek,3,FALSE)</f>
        <v>Gál Péter</v>
      </c>
      <c r="C6" s="45" t="str">
        <f t="shared" si="0"/>
        <v>Bógyi Attila</v>
      </c>
      <c r="D6" s="45" t="str">
        <f t="shared" si="0"/>
        <v>Degre András</v>
      </c>
      <c r="E6" s="45" t="str">
        <f t="shared" si="0"/>
        <v>Csörgő Norbert</v>
      </c>
      <c r="F6" s="16">
        <v>1</v>
      </c>
      <c r="I6" s="31" t="s">
        <v>78</v>
      </c>
      <c r="L6" s="18"/>
      <c r="M6" s="18"/>
      <c r="N6" s="18"/>
      <c r="O6" s="18"/>
    </row>
    <row r="7" spans="1:15" ht="14.45" x14ac:dyDescent="0.3">
      <c r="A7" s="14">
        <v>2</v>
      </c>
      <c r="B7" s="45" t="str">
        <f t="shared" si="0"/>
        <v>Hegedűs Ferenc</v>
      </c>
      <c r="C7" s="45" t="str">
        <f t="shared" si="0"/>
        <v>Hannák Gábor</v>
      </c>
      <c r="D7" s="45" t="str">
        <f t="shared" si="0"/>
        <v>Herédi Zsolt</v>
      </c>
      <c r="E7" s="45" t="str">
        <f t="shared" si="0"/>
        <v>Greguss Csaba</v>
      </c>
      <c r="F7" s="16">
        <v>2</v>
      </c>
      <c r="I7" s="31" t="s">
        <v>79</v>
      </c>
      <c r="L7" s="18"/>
      <c r="M7" s="18"/>
      <c r="N7" s="18"/>
      <c r="O7" s="18"/>
    </row>
    <row r="8" spans="1:15" ht="14.45" x14ac:dyDescent="0.3">
      <c r="A8" s="14">
        <v>3</v>
      </c>
      <c r="B8" s="45" t="str">
        <f t="shared" si="0"/>
        <v>Jakab Zoltán</v>
      </c>
      <c r="C8" s="45" t="str">
        <f t="shared" si="0"/>
        <v>Kincses Bence</v>
      </c>
      <c r="D8" s="45" t="str">
        <f t="shared" si="0"/>
        <v>Németh Szabolcs</v>
      </c>
      <c r="E8" s="45" t="str">
        <f t="shared" si="0"/>
        <v>Horkay Máté</v>
      </c>
      <c r="F8" s="16">
        <v>3</v>
      </c>
      <c r="I8" s="31" t="s">
        <v>150</v>
      </c>
      <c r="L8" s="18"/>
      <c r="M8" s="18"/>
      <c r="N8" s="18"/>
      <c r="O8" s="18"/>
    </row>
    <row r="9" spans="1:15" ht="14.45" x14ac:dyDescent="0.3">
      <c r="A9" s="14">
        <v>4</v>
      </c>
      <c r="B9" s="45" t="str">
        <f t="shared" si="0"/>
        <v>Nemes Márton</v>
      </c>
      <c r="C9" s="45" t="str">
        <f t="shared" si="0"/>
        <v>Kovács Balázs</v>
      </c>
      <c r="D9" s="45" t="str">
        <f t="shared" si="0"/>
        <v>Őrhidi Mátyás</v>
      </c>
      <c r="E9" s="45" t="str">
        <f t="shared" si="0"/>
        <v>Lipcsei Árpád</v>
      </c>
      <c r="F9" s="16">
        <v>4</v>
      </c>
      <c r="I9" s="31" t="s">
        <v>146</v>
      </c>
      <c r="L9" s="18"/>
      <c r="M9" s="18"/>
      <c r="N9" s="18"/>
      <c r="O9" s="18"/>
    </row>
    <row r="10" spans="1:15" ht="14.45" x14ac:dyDescent="0.3">
      <c r="A10" s="14">
        <v>5</v>
      </c>
      <c r="B10" s="45" t="str">
        <f>VLOOKUP(CONCATENATE(LEFT(B$4,1),ROW()-5),nevezettek,3,FALSE)</f>
        <v>Páldeák Áron</v>
      </c>
      <c r="C10" s="45" t="str">
        <f t="shared" si="0"/>
        <v>Soós István</v>
      </c>
      <c r="D10" s="45" t="str">
        <f t="shared" si="0"/>
        <v>Potoczky András</v>
      </c>
      <c r="E10" s="45" t="str">
        <f t="shared" si="0"/>
        <v>Pangert Roland</v>
      </c>
      <c r="F10" s="16">
        <v>5</v>
      </c>
      <c r="I10" s="31" t="s">
        <v>147</v>
      </c>
      <c r="L10" s="18"/>
      <c r="M10" s="18"/>
      <c r="N10" s="18"/>
      <c r="O10" s="18"/>
    </row>
    <row r="11" spans="1:15" ht="14.45" x14ac:dyDescent="0.3">
      <c r="A11" s="14">
        <v>6</v>
      </c>
      <c r="B11" s="45" t="str">
        <f t="shared" si="0"/>
        <v>Richter Pál</v>
      </c>
      <c r="C11" s="45" t="str">
        <f t="shared" si="0"/>
        <v>Szalántzy Kolos</v>
      </c>
      <c r="D11" s="45" t="str">
        <f t="shared" si="0"/>
        <v>Tasnádi Attila</v>
      </c>
      <c r="E11" s="45" t="str">
        <f t="shared" si="0"/>
        <v>Sarkadi-Nagy András</v>
      </c>
      <c r="F11" s="16">
        <v>6</v>
      </c>
      <c r="I11" s="31" t="s">
        <v>148</v>
      </c>
      <c r="L11" s="18"/>
      <c r="M11" s="18"/>
      <c r="N11" s="18"/>
      <c r="O11" s="18"/>
    </row>
    <row r="12" spans="1:15" ht="14.45" x14ac:dyDescent="0.3">
      <c r="A12" s="14">
        <v>7</v>
      </c>
      <c r="B12" s="45" t="str">
        <f t="shared" si="0"/>
        <v>Soós Gábor</v>
      </c>
      <c r="C12" s="45" t="str">
        <f t="shared" si="0"/>
        <v>Trevor Kalinovsky</v>
      </c>
      <c r="D12" s="45" t="str">
        <f t="shared" si="0"/>
        <v>Theisz János</v>
      </c>
      <c r="E12" s="45" t="str">
        <f t="shared" si="0"/>
        <v>Szili Péter</v>
      </c>
      <c r="F12" s="16">
        <v>7</v>
      </c>
      <c r="L12" s="18"/>
      <c r="M12" s="18"/>
      <c r="N12" s="18"/>
      <c r="O12" s="18"/>
    </row>
    <row r="13" spans="1:15" ht="14.45" x14ac:dyDescent="0.3">
      <c r="A13" s="14">
        <v>8</v>
      </c>
      <c r="B13" s="45" t="str">
        <f t="shared" si="0"/>
        <v>Tóth Balázs</v>
      </c>
      <c r="C13" s="45" t="str">
        <f t="shared" si="0"/>
        <v>Vajda Bertalan</v>
      </c>
      <c r="D13" s="45" t="str">
        <f t="shared" si="0"/>
        <v>Tóth András</v>
      </c>
      <c r="E13" s="45" t="str">
        <f t="shared" si="0"/>
        <v>T. Szabó Gábor</v>
      </c>
      <c r="F13" s="16">
        <v>8</v>
      </c>
      <c r="L13" s="18"/>
      <c r="M13" s="18"/>
      <c r="N13" s="18"/>
      <c r="O13" s="18"/>
    </row>
    <row r="14" spans="1:15" ht="14.45" x14ac:dyDescent="0.3">
      <c r="A14" s="32">
        <v>9</v>
      </c>
      <c r="B14" s="45" t="str">
        <f t="shared" si="0"/>
        <v>Wiandt András</v>
      </c>
      <c r="C14" s="45" t="str">
        <f t="shared" si="0"/>
        <v>Vibostyok Sándor</v>
      </c>
      <c r="D14" s="45" t="str">
        <f t="shared" si="0"/>
        <v>Varga Balázs</v>
      </c>
      <c r="E14" s="45" t="str">
        <f t="shared" si="0"/>
        <v>Takács Zsolt</v>
      </c>
      <c r="F14" s="16">
        <v>9</v>
      </c>
      <c r="L14" s="18"/>
      <c r="M14" s="18"/>
      <c r="N14" s="18"/>
      <c r="O14" s="18"/>
    </row>
    <row r="15" spans="1:15" ht="14.45" x14ac:dyDescent="0.3">
      <c r="A15" s="46"/>
      <c r="B15" s="46"/>
      <c r="C15" s="46"/>
      <c r="D15" s="46"/>
      <c r="E15" s="47"/>
      <c r="F15" s="46"/>
      <c r="L15" s="18"/>
      <c r="M15" s="18"/>
      <c r="N15" s="18"/>
      <c r="O15" s="18"/>
    </row>
    <row r="16" spans="1:15" ht="14.45" x14ac:dyDescent="0.3">
      <c r="B16" s="42" t="s">
        <v>4</v>
      </c>
      <c r="C16" s="43" t="s">
        <v>5</v>
      </c>
      <c r="D16" s="43" t="s">
        <v>225</v>
      </c>
      <c r="E16" s="43" t="s">
        <v>280</v>
      </c>
      <c r="L16" s="18"/>
      <c r="M16" s="18"/>
      <c r="N16" s="18"/>
      <c r="O16" s="18"/>
    </row>
    <row r="17" spans="1:15" x14ac:dyDescent="0.25">
      <c r="B17" s="44" t="s">
        <v>49</v>
      </c>
      <c r="C17" s="44" t="s">
        <v>49</v>
      </c>
      <c r="D17" s="44" t="s">
        <v>49</v>
      </c>
      <c r="E17" s="44" t="s">
        <v>49</v>
      </c>
      <c r="L17" s="18"/>
      <c r="M17" s="18"/>
      <c r="N17" s="18"/>
      <c r="O17" s="18"/>
    </row>
    <row r="18" spans="1:15" ht="14.45" x14ac:dyDescent="0.3">
      <c r="A18" s="14">
        <v>1</v>
      </c>
      <c r="B18" s="45" t="str">
        <f t="shared" ref="B18:E26" si="1">VLOOKUP(CONCATENATE(LEFT(B$16,1),ROW()-17),nevezettek,3,FALSE)</f>
        <v>Drozsnyik Dávid</v>
      </c>
      <c r="C18" s="45" t="str">
        <f t="shared" si="1"/>
        <v>Harnos Imre</v>
      </c>
      <c r="D18" s="45" t="str">
        <f t="shared" si="1"/>
        <v>Attovics Zoltán</v>
      </c>
      <c r="E18" s="45" t="str">
        <f t="shared" si="1"/>
        <v>Csontos Anna Zsófia</v>
      </c>
      <c r="F18" s="16">
        <v>1</v>
      </c>
      <c r="L18" s="18"/>
      <c r="M18" s="18"/>
      <c r="N18" s="18"/>
      <c r="O18" s="18"/>
    </row>
    <row r="19" spans="1:15" ht="14.45" x14ac:dyDescent="0.3">
      <c r="A19" s="14">
        <v>2</v>
      </c>
      <c r="B19" s="45" t="str">
        <f t="shared" si="1"/>
        <v>Farkas Zoltán</v>
      </c>
      <c r="C19" s="45" t="str">
        <f t="shared" si="1"/>
        <v>Héjja Luca</v>
      </c>
      <c r="D19" s="45" t="str">
        <f t="shared" si="1"/>
        <v>Balikó Tamás</v>
      </c>
      <c r="E19" s="45" t="str">
        <f t="shared" si="1"/>
        <v>Dr. Molnár Patrícia</v>
      </c>
      <c r="F19" s="16">
        <v>2</v>
      </c>
      <c r="L19" s="18"/>
      <c r="M19" s="18"/>
      <c r="N19" s="18"/>
      <c r="O19" s="18"/>
    </row>
    <row r="20" spans="1:15" ht="14.45" x14ac:dyDescent="0.3">
      <c r="A20" s="14">
        <v>3</v>
      </c>
      <c r="B20" s="45" t="str">
        <f t="shared" si="1"/>
        <v>Frischmann Bálint</v>
      </c>
      <c r="C20" s="45" t="str">
        <f t="shared" si="1"/>
        <v>Horváth Géza</v>
      </c>
      <c r="D20" s="45" t="str">
        <f t="shared" si="1"/>
        <v>Bodnár Sándor</v>
      </c>
      <c r="E20" s="45" t="str">
        <f t="shared" si="1"/>
        <v>Énekes Gábor</v>
      </c>
      <c r="F20" s="16">
        <v>3</v>
      </c>
      <c r="L20" s="18"/>
      <c r="M20" s="18"/>
      <c r="N20" s="18"/>
      <c r="O20" s="18"/>
    </row>
    <row r="21" spans="1:15" ht="14.45" x14ac:dyDescent="0.3">
      <c r="A21" s="14">
        <v>4</v>
      </c>
      <c r="B21" s="45" t="str">
        <f t="shared" si="1"/>
        <v>Gulcsik Péter</v>
      </c>
      <c r="C21" s="45" t="str">
        <f t="shared" si="1"/>
        <v>Katona Mátyás</v>
      </c>
      <c r="D21" s="45" t="str">
        <f t="shared" si="1"/>
        <v>Dávid Bence</v>
      </c>
      <c r="E21" s="45" t="str">
        <f t="shared" si="1"/>
        <v>Kőfaragó Nándor</v>
      </c>
      <c r="F21" s="16">
        <v>4</v>
      </c>
      <c r="L21" s="18"/>
      <c r="M21" s="18"/>
      <c r="N21" s="18"/>
      <c r="O21" s="18"/>
    </row>
    <row r="22" spans="1:15" ht="14.45" x14ac:dyDescent="0.3">
      <c r="A22" s="14">
        <v>5</v>
      </c>
      <c r="B22" s="45" t="str">
        <f t="shared" si="1"/>
        <v>Keszei Zsolt</v>
      </c>
      <c r="C22" s="45" t="str">
        <f t="shared" si="1"/>
        <v>Kneifel Andrea</v>
      </c>
      <c r="D22" s="45" t="str">
        <f t="shared" si="1"/>
        <v>Lajtai László</v>
      </c>
      <c r="E22" s="45" t="str">
        <f t="shared" si="1"/>
        <v>Medveczky Márton</v>
      </c>
      <c r="F22" s="16">
        <v>5</v>
      </c>
      <c r="L22" s="18"/>
      <c r="M22" s="18"/>
      <c r="N22" s="18"/>
      <c r="O22" s="18"/>
    </row>
    <row r="23" spans="1:15" ht="14.45" x14ac:dyDescent="0.3">
      <c r="A23" s="14">
        <v>6</v>
      </c>
      <c r="B23" s="45" t="str">
        <f t="shared" si="1"/>
        <v>Pásztor Roland</v>
      </c>
      <c r="C23" s="45" t="str">
        <f t="shared" si="1"/>
        <v>Kovács Dániel</v>
      </c>
      <c r="D23" s="45" t="str">
        <f t="shared" si="1"/>
        <v>Neszveda Gábor</v>
      </c>
      <c r="E23" s="45" t="str">
        <f t="shared" si="1"/>
        <v>Raposa Izabella</v>
      </c>
      <c r="F23" s="16">
        <v>6</v>
      </c>
      <c r="L23" s="18"/>
      <c r="M23" s="18"/>
      <c r="N23" s="18"/>
      <c r="O23" s="18"/>
    </row>
    <row r="24" spans="1:15" ht="14.45" x14ac:dyDescent="0.3">
      <c r="A24" s="14">
        <v>7</v>
      </c>
      <c r="B24" s="45" t="str">
        <f t="shared" si="1"/>
        <v>Puskás Péter</v>
      </c>
      <c r="C24" s="45" t="str">
        <f t="shared" si="1"/>
        <v>Nagy Dániel</v>
      </c>
      <c r="D24" s="45" t="str">
        <f t="shared" si="1"/>
        <v>Seres Andrea</v>
      </c>
      <c r="E24" s="45" t="str">
        <f t="shared" si="1"/>
        <v>Velencei Bence</v>
      </c>
      <c r="F24" s="16">
        <v>7</v>
      </c>
      <c r="L24" s="18"/>
      <c r="M24" s="18"/>
      <c r="N24" s="18"/>
      <c r="O24" s="18"/>
    </row>
    <row r="25" spans="1:15" ht="14.45" x14ac:dyDescent="0.3">
      <c r="A25" s="32">
        <v>8</v>
      </c>
      <c r="B25" s="45" t="str">
        <f t="shared" si="1"/>
        <v>Sívó Zsolt</v>
      </c>
      <c r="C25" s="45" t="str">
        <f t="shared" si="1"/>
        <v>Sárközy Dezső</v>
      </c>
      <c r="D25" s="45" t="str">
        <f t="shared" si="1"/>
        <v>Szabó István</v>
      </c>
      <c r="E25" s="47"/>
      <c r="F25" s="16"/>
    </row>
    <row r="26" spans="1:15" ht="14.45" x14ac:dyDescent="0.3">
      <c r="A26" s="32">
        <v>9</v>
      </c>
      <c r="B26" s="45" t="str">
        <f t="shared" si="1"/>
        <v>Tibor Z. Petényi</v>
      </c>
      <c r="C26" s="46"/>
      <c r="D26" s="47"/>
      <c r="E26" s="47"/>
      <c r="F26" s="16"/>
    </row>
    <row r="27" spans="1:15" ht="14.45" x14ac:dyDescent="0.3">
      <c r="A27" s="32"/>
      <c r="B27" s="46"/>
      <c r="C27" s="46"/>
      <c r="D27" s="47"/>
      <c r="E27" s="47"/>
      <c r="F27" s="16"/>
    </row>
    <row r="28" spans="1:15" x14ac:dyDescent="0.25">
      <c r="B28" s="34" t="s">
        <v>283</v>
      </c>
      <c r="C28" s="32"/>
    </row>
    <row r="29" spans="1:15" x14ac:dyDescent="0.25">
      <c r="B29" s="34" t="s">
        <v>270</v>
      </c>
      <c r="C29" s="32"/>
      <c r="E29" s="17"/>
    </row>
    <row r="30" spans="1:15" x14ac:dyDescent="0.25">
      <c r="C30" s="32"/>
      <c r="E30" s="17"/>
    </row>
    <row r="31" spans="1:15" x14ac:dyDescent="0.25">
      <c r="C31" s="32"/>
    </row>
    <row r="32" spans="1:15" x14ac:dyDescent="0.25">
      <c r="C32" s="3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90" zoomScaleNormal="90" workbookViewId="0">
      <selection activeCell="B25" sqref="B25:B27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Attovics Zoltán</v>
      </c>
      <c r="C1" s="54" t="str">
        <f t="shared" ca="1" si="0"/>
        <v>Balikó Tamás</v>
      </c>
      <c r="D1" s="54" t="str">
        <f t="shared" ca="1" si="0"/>
        <v>Bodnár Sándor</v>
      </c>
      <c r="E1" s="54" t="str">
        <f t="shared" ca="1" si="0"/>
        <v>Dávid Bence</v>
      </c>
      <c r="F1" s="54" t="str">
        <f t="shared" ca="1" si="0"/>
        <v>Lajtai László</v>
      </c>
      <c r="G1" s="54" t="str">
        <f t="shared" ca="1" si="0"/>
        <v>Neszveda Gábor</v>
      </c>
      <c r="H1" s="54" t="str">
        <f t="shared" ca="1" si="0"/>
        <v>Seres Andrea</v>
      </c>
      <c r="I1" s="54" t="str">
        <f t="shared" ca="1" si="0"/>
        <v>Szabó István</v>
      </c>
      <c r="J1" s="63" t="e">
        <f t="shared" ca="1" si="0"/>
        <v>#N/A</v>
      </c>
      <c r="K1" s="66" t="s">
        <v>43</v>
      </c>
      <c r="L1" s="69" t="s">
        <v>74</v>
      </c>
      <c r="M1" s="72" t="s">
        <v>73</v>
      </c>
      <c r="N1" s="48" t="s">
        <v>80</v>
      </c>
      <c r="O1" s="51" t="s">
        <v>196</v>
      </c>
      <c r="P1" s="7"/>
    </row>
    <row r="2" spans="1:21" x14ac:dyDescent="0.25">
      <c r="A2" s="27" t="str">
        <f ca="1">RIGHT(CELL("filename",A1),6)</f>
        <v>G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8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Attovics Zoltán</v>
      </c>
      <c r="B4" s="57"/>
      <c r="C4" s="60" t="s">
        <v>79</v>
      </c>
      <c r="D4" s="60"/>
      <c r="E4" s="60"/>
      <c r="F4" s="60"/>
      <c r="G4" s="60"/>
      <c r="H4" s="60"/>
      <c r="I4" s="60" t="s">
        <v>149</v>
      </c>
      <c r="J4" s="77"/>
      <c r="K4" s="80">
        <f>5*(COUNTIF(B4:J6,"5/0")+COUNTIF(B4:J6,"4/1")+COUNTIF(B4:J6,"3/2")+COUNTIF(B4:J6,"5/-"))+3*COUNTIF(B4:J6,"2/3")+2*COUNTIF(B4:J6,"1/4")+COUNTIF(B4:J6,"0/5")+0.01*L4+0.0001*(M4)</f>
        <v>8.0106000000000002</v>
      </c>
      <c r="L4" s="83">
        <f>1*COUNTIF(B4:J6,"5/0")+1*COUNTIF(B4:J6,"4/1")+1*COUNTIF(B4:J6,"3/2")+1*COUNTIF(B4:J6,"5/-")+0*COUNTIF(B4:J6,"2/3")+0*COUNTIF(B4:J6,"1/4")+0*COUNTIF(B4:J6,"0/5")</f>
        <v>1</v>
      </c>
      <c r="M4" s="86">
        <f>5*COUNTIF(B4:J6,"5/0")+4*COUNTIF(B4:J6,"4/1")+3*COUNTIF(B4:J6,"3/2")+5*COUNTIF(B4:J6,"5/-")+2*COUNTIF(B4:J6,"2/3")+1*COUNTIF(B4:J6,"1/4")+0*COUNTIF(B4:J6,"0/5")</f>
        <v>6</v>
      </c>
      <c r="N4" s="89">
        <f>0*COUNTIF(B4:J6,"5/0")+1*COUNTIF(B4:J6,"4/1")+2*COUNTIF(B4:J6,"3/2")+3*COUNTIF(B4:J6,"2/3")+4*COUNTIF(B4:J6,"1/4")+5*COUNTIF(B4:J6,"0/5")+5*COUNTIF(B4:J6,"-/5")</f>
        <v>4</v>
      </c>
      <c r="O4" s="75">
        <f>RANK(K4,K$4:K$30)</f>
        <v>5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0.80105999999999999</v>
      </c>
      <c r="P6" s="13"/>
    </row>
    <row r="7" spans="1:21" x14ac:dyDescent="0.25">
      <c r="A7" s="54" t="str">
        <f ca="1">C1</f>
        <v>Balikó Tamás</v>
      </c>
      <c r="B7" s="60" t="s">
        <v>78</v>
      </c>
      <c r="C7" s="57"/>
      <c r="D7" s="60" t="s">
        <v>149</v>
      </c>
      <c r="E7" s="60" t="s">
        <v>78</v>
      </c>
      <c r="F7" s="60" t="s">
        <v>149</v>
      </c>
      <c r="G7" s="60" t="s">
        <v>79</v>
      </c>
      <c r="H7" s="60" t="s">
        <v>78</v>
      </c>
      <c r="I7" s="60" t="s">
        <v>78</v>
      </c>
      <c r="J7" s="77"/>
      <c r="K7" s="80">
        <f t="shared" ref="K7" si="1">5*(COUNTIF(B7:J9,"5/0")+COUNTIF(B7:J9,"4/1")+COUNTIF(B7:J9,"3/2")+COUNTIF(B7:J9,"5/-"))+3*COUNTIF(B7:J9,"2/3")+2*COUNTIF(B7:J9,"1/4")+COUNTIF(B7:J9,"0/5")+0.01*L7+0.0001*(M7)</f>
        <v>33.062200000000004</v>
      </c>
      <c r="L7" s="83">
        <f>1*COUNTIF(B7:J9,"5/0")+1*COUNTIF(B7:J9,"4/1")+1*COUNTIF(B7:J9,"3/2")+1*COUNTIF(B7:J9,"5/-")+0*COUNTIF(B7:J9,"2/3")+0*COUNTIF(B7:J9,"1/4")+0*COUNTIF(B7:J9,"0/5")</f>
        <v>6</v>
      </c>
      <c r="M7" s="86">
        <f>5*COUNTIF(B7:J9,"5/0")+4*COUNTIF(B7:J9,"4/1")+3*COUNTIF(B7:J9,"3/2")+5*COUNTIF(B7:J9,"5/-")+2*COUNTIF(B7:J9,"2/3")+1*COUNTIF(B7:J9,"1/4")+0*COUNTIF(B7:J9,"0/5")</f>
        <v>22</v>
      </c>
      <c r="N7" s="89">
        <f>0*COUNTIF(B7:J9,"5/0")+1*COUNTIF(B7:J9,"4/1")+2*COUNTIF(B7:J9,"3/2")+3*COUNTIF(B7:J9,"2/3")+4*COUNTIF(B7:J9,"1/4")+5*COUNTIF(B7:J9,"0/5")+5*COUNTIF(B7:J9,"-/5")</f>
        <v>13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0.94463428571428587</v>
      </c>
      <c r="P9" s="13"/>
      <c r="R9" s="11"/>
    </row>
    <row r="10" spans="1:21" x14ac:dyDescent="0.25">
      <c r="A10" s="54" t="str">
        <f ca="1">D1</f>
        <v>Bodnár Sándor</v>
      </c>
      <c r="B10" s="60"/>
      <c r="C10" s="60" t="s">
        <v>150</v>
      </c>
      <c r="D10" s="57"/>
      <c r="E10" s="60"/>
      <c r="F10" s="60" t="s">
        <v>149</v>
      </c>
      <c r="G10" s="60"/>
      <c r="H10" s="60"/>
      <c r="I10" s="60" t="s">
        <v>146</v>
      </c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8.0105000000000004</v>
      </c>
      <c r="L10" s="83">
        <f>1*COUNTIF(B10:J12,"5/0")+1*COUNTIF(B10:J12,"4/1")+1*COUNTIF(B10:J12,"3/2")+1*COUNTIF(B10:J12,"5/-")+0*COUNTIF(B10:J12,"2/3")+0*COUNTIF(B10:J12,"1/4")+0*COUNTIF(B10:J12,"0/5")</f>
        <v>1</v>
      </c>
      <c r="M10" s="86">
        <f>5*COUNTIF(B10:J12,"5/0")+4*COUNTIF(B10:J12,"4/1")+3*COUNTIF(B10:J12,"3/2")+5*COUNTIF(B10:J12,"5/-")+2*COUNTIF(B10:J12,"2/3")+1*COUNTIF(B10:J12,"1/4")+0*COUNTIF(B10:J12,"0/5")</f>
        <v>5</v>
      </c>
      <c r="N10" s="89">
        <f>0*COUNTIF(B10:J12,"5/0")+1*COUNTIF(B10:J12,"4/1")+2*COUNTIF(B10:J12,"3/2")+3*COUNTIF(B10:J12,"2/3")+4*COUNTIF(B10:J12,"1/4")+5*COUNTIF(B10:J12,"0/5")+5*COUNTIF(B10:J12,"-/5")</f>
        <v>10</v>
      </c>
      <c r="O10" s="75">
        <f>RANK(K10,K$4:K$30)</f>
        <v>6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0.53403333333333336</v>
      </c>
      <c r="P12" s="13"/>
    </row>
    <row r="13" spans="1:21" x14ac:dyDescent="0.25">
      <c r="A13" s="54" t="str">
        <f ca="1">E1</f>
        <v>Dávid Bence</v>
      </c>
      <c r="B13" s="60"/>
      <c r="C13" s="60" t="s">
        <v>79</v>
      </c>
      <c r="D13" s="60"/>
      <c r="E13" s="57"/>
      <c r="F13" s="60"/>
      <c r="G13" s="60" t="s">
        <v>79</v>
      </c>
      <c r="H13" s="60" t="s">
        <v>145</v>
      </c>
      <c r="I13" s="60" t="s">
        <v>146</v>
      </c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12.010899999999999</v>
      </c>
      <c r="L13" s="83">
        <f>1*COUNTIF(B13:J15,"5/0")+1*COUNTIF(B13:J15,"4/1")+1*COUNTIF(B13:J15,"3/2")+1*COUNTIF(B13:J15,"5/-")+0*COUNTIF(B13:J15,"2/3")+0*COUNTIF(B13:J15,"1/4")+0*COUNTIF(B13:J15,"0/5")</f>
        <v>1</v>
      </c>
      <c r="M13" s="86">
        <f>5*COUNTIF(B13:J15,"5/0")+4*COUNTIF(B13:J15,"4/1")+3*COUNTIF(B13:J15,"3/2")+5*COUNTIF(B13:J15,"5/-")+2*COUNTIF(B13:J15,"2/3")+1*COUNTIF(B13:J15,"1/4")+0*COUNTIF(B13:J15,"0/5")</f>
        <v>9</v>
      </c>
      <c r="N13" s="89">
        <f>0*COUNTIF(B13:J15,"5/0")+1*COUNTIF(B13:J15,"4/1")+2*COUNTIF(B13:J15,"3/2")+3*COUNTIF(B13:J15,"2/3")+4*COUNTIF(B13:J15,"1/4")+5*COUNTIF(B13:J15,"0/5")+5*COUNTIF(B13:J15,"-/5")</f>
        <v>11</v>
      </c>
      <c r="O13" s="75">
        <f>RANK(K13,K$4:K$30)</f>
        <v>3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0.600545</v>
      </c>
      <c r="P15" s="13"/>
    </row>
    <row r="16" spans="1:21" x14ac:dyDescent="0.25">
      <c r="A16" s="54" t="str">
        <f ca="1">F1</f>
        <v>Lajtai László</v>
      </c>
      <c r="B16" s="60"/>
      <c r="C16" s="60" t="s">
        <v>150</v>
      </c>
      <c r="D16" s="60" t="s">
        <v>150</v>
      </c>
      <c r="E16" s="60"/>
      <c r="F16" s="57"/>
      <c r="G16" s="60"/>
      <c r="H16" s="60"/>
      <c r="I16" s="60" t="s">
        <v>146</v>
      </c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5.0002000000000004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2</v>
      </c>
      <c r="N16" s="89">
        <f>0*COUNTIF(B16:J18,"5/0")+1*COUNTIF(B16:J18,"4/1")+2*COUNTIF(B16:J18,"3/2")+3*COUNTIF(B16:J18,"2/3")+4*COUNTIF(B16:J18,"1/4")+5*COUNTIF(B16:J18,"0/5")+5*COUNTIF(B16:J18,"-/5")</f>
        <v>13</v>
      </c>
      <c r="O16" s="75">
        <f>RANK(K16,K$4:K$30)</f>
        <v>8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0.33334666666666668</v>
      </c>
      <c r="P18" s="13"/>
    </row>
    <row r="19" spans="1:20" x14ac:dyDescent="0.25">
      <c r="A19" s="54" t="str">
        <f ca="1">G1</f>
        <v>Neszveda Gábor</v>
      </c>
      <c r="B19" s="60"/>
      <c r="C19" s="60" t="s">
        <v>78</v>
      </c>
      <c r="D19" s="60"/>
      <c r="E19" s="60" t="s">
        <v>78</v>
      </c>
      <c r="F19" s="60"/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10.0206</v>
      </c>
      <c r="L19" s="83">
        <f>1*COUNTIF(B19:J21,"5/0")+1*COUNTIF(B19:J21,"4/1")+1*COUNTIF(B19:J21,"3/2")+1*COUNTIF(B19:J21,"5/-")+0*COUNTIF(B19:J21,"2/3")+0*COUNTIF(B19:J21,"1/4")+0*COUNTIF(B19:J21,"0/5")</f>
        <v>2</v>
      </c>
      <c r="M19" s="86">
        <f>5*COUNTIF(B19:J21,"5/0")+4*COUNTIF(B19:J21,"4/1")+3*COUNTIF(B19:J21,"3/2")+5*COUNTIF(B19:J21,"5/-")+2*COUNTIF(B19:J21,"2/3")+1*COUNTIF(B19:J21,"1/4")+0*COUNTIF(B19:J21,"0/5")</f>
        <v>6</v>
      </c>
      <c r="N19" s="89">
        <f>0*COUNTIF(B19:J21,"5/0")+1*COUNTIF(B19:J21,"4/1")+2*COUNTIF(B19:J21,"3/2")+3*COUNTIF(B19:J21,"2/3")+4*COUNTIF(B19:J21,"1/4")+5*COUNTIF(B19:J21,"0/5")+5*COUNTIF(B19:J21,"-/5")</f>
        <v>4</v>
      </c>
      <c r="O19" s="75">
        <f>RANK(K19,K$4:K$30)</f>
        <v>4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1.00206</v>
      </c>
      <c r="P21" s="13"/>
    </row>
    <row r="22" spans="1:20" x14ac:dyDescent="0.25">
      <c r="A22" s="54" t="str">
        <f ca="1">H1</f>
        <v>Seres Andrea</v>
      </c>
      <c r="B22" s="60"/>
      <c r="C22" s="60" t="s">
        <v>79</v>
      </c>
      <c r="D22" s="60"/>
      <c r="E22" s="60" t="s">
        <v>146</v>
      </c>
      <c r="F22" s="60"/>
      <c r="G22" s="60"/>
      <c r="H22" s="57"/>
      <c r="I22" s="60" t="s">
        <v>150</v>
      </c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6.0003000000000002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3</v>
      </c>
      <c r="N22" s="89">
        <f>0*COUNTIF(B22:J24,"5/0")+1*COUNTIF(B22:J24,"4/1")+2*COUNTIF(B22:J24,"3/2")+3*COUNTIF(B22:J24,"2/3")+4*COUNTIF(B22:J24,"1/4")+5*COUNTIF(B22:J24,"0/5")+5*COUNTIF(B22:J24,"-/5")</f>
        <v>12</v>
      </c>
      <c r="O22" s="75">
        <f>RANK(K22,K$4:K$30)</f>
        <v>7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0.40001999999999999</v>
      </c>
      <c r="P24" s="13"/>
    </row>
    <row r="25" spans="1:20" x14ac:dyDescent="0.25">
      <c r="A25" s="54" t="str">
        <f ca="1">I1</f>
        <v>Szabó István</v>
      </c>
      <c r="B25" s="60" t="s">
        <v>150</v>
      </c>
      <c r="C25" s="60" t="s">
        <v>79</v>
      </c>
      <c r="D25" s="60" t="s">
        <v>145</v>
      </c>
      <c r="E25" s="60" t="s">
        <v>145</v>
      </c>
      <c r="F25" s="60" t="s">
        <v>145</v>
      </c>
      <c r="G25" s="60"/>
      <c r="H25" s="60" t="s">
        <v>149</v>
      </c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25.042199999999998</v>
      </c>
      <c r="L25" s="83">
        <f>1*COUNTIF(B25:J27,"5/0")+1*COUNTIF(B25:J27,"4/1")+1*COUNTIF(B25:J27,"3/2")+1*COUNTIF(B25:J27,"5/-")+0*COUNTIF(B25:J27,"2/3")+0*COUNTIF(B25:J27,"1/4")+0*COUNTIF(B25:J27,"0/5")</f>
        <v>4</v>
      </c>
      <c r="M25" s="86">
        <f>5*COUNTIF(B25:J27,"5/0")+4*COUNTIF(B25:J27,"4/1")+3*COUNTIF(B25:J27,"3/2")+5*COUNTIF(B25:J27,"5/-")+2*COUNTIF(B25:J27,"2/3")+1*COUNTIF(B25:J27,"1/4")+0*COUNTIF(B25:J27,"0/5")</f>
        <v>22</v>
      </c>
      <c r="N25" s="89">
        <f>0*COUNTIF(B25:J27,"5/0")+1*COUNTIF(B25:J27,"4/1")+2*COUNTIF(B25:J27,"3/2")+3*COUNTIF(B25:J27,"2/3")+4*COUNTIF(B25:J27,"1/4")+5*COUNTIF(B25:J27,"0/5")+5*COUNTIF(B25:J27,"-/5")</f>
        <v>8</v>
      </c>
      <c r="O25" s="75">
        <f>RANK(K25,K$4:K$30)</f>
        <v>2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0.83473999999999993</v>
      </c>
      <c r="P27" s="13"/>
    </row>
    <row r="28" spans="1:20" ht="15" hidden="1" customHeight="1" x14ac:dyDescent="0.3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9</v>
      </c>
      <c r="P28" s="13"/>
    </row>
    <row r="29" spans="1:20" ht="15" hidden="1" customHeight="1" x14ac:dyDescent="0.3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hidden="1" customHeight="1" x14ac:dyDescent="0.3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F13" sqref="F13:F15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Csontos Anna Zsófia</v>
      </c>
      <c r="C1" s="54" t="str">
        <f t="shared" ca="1" si="0"/>
        <v>Dr. Molnár Patrícia</v>
      </c>
      <c r="D1" s="54" t="str">
        <f t="shared" ca="1" si="0"/>
        <v>Énekes Gábor</v>
      </c>
      <c r="E1" s="54" t="str">
        <f t="shared" ca="1" si="0"/>
        <v>Kőfaragó Nándor</v>
      </c>
      <c r="F1" s="54" t="str">
        <f t="shared" ca="1" si="0"/>
        <v>Medveczky Márton</v>
      </c>
      <c r="G1" s="54" t="str">
        <f t="shared" ca="1" si="0"/>
        <v>Raposa Izabella</v>
      </c>
      <c r="H1" s="54" t="str">
        <f t="shared" ca="1" si="0"/>
        <v>Velencei Bence</v>
      </c>
      <c r="I1" s="54" t="e">
        <f t="shared" ca="1" si="0"/>
        <v>#N/A</v>
      </c>
      <c r="J1" s="63" t="e">
        <f t="shared" ca="1" si="0"/>
        <v>#N/A</v>
      </c>
      <c r="K1" s="66" t="s">
        <v>43</v>
      </c>
      <c r="L1" s="69" t="s">
        <v>74</v>
      </c>
      <c r="M1" s="72" t="s">
        <v>73</v>
      </c>
      <c r="N1" s="48" t="s">
        <v>80</v>
      </c>
      <c r="O1" s="51" t="s">
        <v>196</v>
      </c>
      <c r="P1" s="7"/>
    </row>
    <row r="2" spans="1:21" x14ac:dyDescent="0.25">
      <c r="A2" s="27" t="str">
        <f ca="1">RIGHT(CELL("filename",A1),6)</f>
        <v>H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7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Csontos Anna Zsófia</v>
      </c>
      <c r="B4" s="57"/>
      <c r="C4" s="60" t="s">
        <v>149</v>
      </c>
      <c r="D4" s="60" t="s">
        <v>79</v>
      </c>
      <c r="E4" s="60" t="s">
        <v>79</v>
      </c>
      <c r="F4" s="60" t="s">
        <v>146</v>
      </c>
      <c r="G4" s="60" t="s">
        <v>146</v>
      </c>
      <c r="H4" s="60" t="s">
        <v>78</v>
      </c>
      <c r="I4" s="60"/>
      <c r="J4" s="77"/>
      <c r="K4" s="80">
        <f>5*(COUNTIF(B4:J6,"5/0")+COUNTIF(B4:J6,"4/1")+COUNTIF(B4:J6,"3/2")+COUNTIF(B4:J6,"5/-"))+3*COUNTIF(B4:J6,"2/3")+2*COUNTIF(B4:J6,"1/4")+COUNTIF(B4:J6,"0/5")+0.01*L4+0.0001*(M4-N4)</f>
        <v>18.019199999999998</v>
      </c>
      <c r="L4" s="83">
        <f>1*COUNTIF(B4:J6,"5/0")+1*COUNTIF(B4:J6,"4/1")+1*COUNTIF(B4:J6,"3/2")+1*COUNTIF(B4:J6,"5/-")+0*COUNTIF(B4:J6,"2/3")+0*COUNTIF(B4:J6,"1/4")+0*COUNTIF(B4:J6,"0/5")</f>
        <v>2</v>
      </c>
      <c r="M4" s="86">
        <f>5*COUNTIF(B4:J6,"5/0")+4*COUNTIF(B4:J6,"4/1")+3*COUNTIF(B4:J6,"3/2")+5*COUNTIF(B4:J6,"5/-")+2*COUNTIF(B4:J6,"2/3")+1*COUNTIF(B4:J6,"1/4")+0*COUNTIF(B4:J6,"0/5")</f>
        <v>11</v>
      </c>
      <c r="N4" s="89">
        <f>0*COUNTIF(B4:J6,"5/0")+1*COUNTIF(B4:J6,"4/1")+2*COUNTIF(B4:J6,"3/2")+3*COUNTIF(B4:J6,"2/3")+4*COUNTIF(B4:J6,"1/4")+5*COUNTIF(B4:J6,"0/5")+5*COUNTIF(B4:J6,"-/5")</f>
        <v>19</v>
      </c>
      <c r="O4" s="75">
        <f>RANK(K4,K$4:K$30)</f>
        <v>5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0.60063999999999995</v>
      </c>
      <c r="P6" s="13"/>
    </row>
    <row r="7" spans="1:21" x14ac:dyDescent="0.25">
      <c r="A7" s="54" t="str">
        <f ca="1">C1</f>
        <v>Dr. Molnár Patrícia</v>
      </c>
      <c r="B7" s="60" t="s">
        <v>150</v>
      </c>
      <c r="C7" s="57"/>
      <c r="D7" s="60" t="s">
        <v>146</v>
      </c>
      <c r="E7" s="60" t="s">
        <v>79</v>
      </c>
      <c r="F7" s="60" t="s">
        <v>146</v>
      </c>
      <c r="G7" s="60" t="s">
        <v>146</v>
      </c>
      <c r="H7" s="60" t="s">
        <v>150</v>
      </c>
      <c r="I7" s="60"/>
      <c r="J7" s="77"/>
      <c r="K7" s="80">
        <f>5*(COUNTIF(B7:J9,"5/0")+COUNTIF(B7:J9,"4/1")+COUNTIF(B7:J9,"3/2")+COUNTIF(B7:J9,"5/-"))+3*COUNTIF(B7:J9,"2/3")+2*COUNTIF(B7:J9,"1/4")+COUNTIF(B7:J9,"0/5")+0.01*L7+0.0001*(M7-N7)</f>
        <v>9.9977999999999998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4</v>
      </c>
      <c r="N7" s="89">
        <f>0*COUNTIF(B7:J9,"5/0")+1*COUNTIF(B7:J9,"4/1")+2*COUNTIF(B7:J9,"3/2")+3*COUNTIF(B7:J9,"2/3")+4*COUNTIF(B7:J9,"1/4")+5*COUNTIF(B7:J9,"0/5")+5*COUNTIF(B7:J9,"-/5")</f>
        <v>26</v>
      </c>
      <c r="O7" s="75">
        <f>RANK(K7,K$4:K$30)</f>
        <v>7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0.33326</v>
      </c>
      <c r="P9" s="13"/>
      <c r="R9" s="11"/>
    </row>
    <row r="10" spans="1:21" x14ac:dyDescent="0.25">
      <c r="A10" s="54" t="str">
        <f ca="1">D1</f>
        <v>Énekes Gábor</v>
      </c>
      <c r="B10" s="60" t="s">
        <v>78</v>
      </c>
      <c r="C10" s="60" t="s">
        <v>145</v>
      </c>
      <c r="D10" s="57"/>
      <c r="E10" s="60" t="s">
        <v>145</v>
      </c>
      <c r="F10" s="60" t="s">
        <v>145</v>
      </c>
      <c r="G10" s="60" t="s">
        <v>149</v>
      </c>
      <c r="H10" s="60" t="s">
        <v>149</v>
      </c>
      <c r="I10" s="60"/>
      <c r="J10" s="77"/>
      <c r="K10" s="80">
        <f>5*(COUNTIF(B10:J12,"5/0")+COUNTIF(B10:J12,"4/1")+COUNTIF(B10:J12,"3/2")+COUNTIF(B10:J12,"5/-"))+3*COUNTIF(B10:J12,"2/3")+2*COUNTIF(B10:J12,"1/4")+COUNTIF(B10:J12,"0/5")+0.01*L10+0.0001*(M10-N10)</f>
        <v>30.062199999999997</v>
      </c>
      <c r="L10" s="83">
        <f>1*COUNTIF(B10:J12,"5/0")+1*COUNTIF(B10:J12,"4/1")+1*COUNTIF(B10:J12,"3/2")+1*COUNTIF(B10:J12,"5/-")+0*COUNTIF(B10:J12,"2/3")+0*COUNTIF(B10:J12,"1/4")+0*COUNTIF(B10:J12,"0/5")</f>
        <v>6</v>
      </c>
      <c r="M10" s="86">
        <f>5*COUNTIF(B10:J12,"5/0")+4*COUNTIF(B10:J12,"4/1")+3*COUNTIF(B10:J12,"3/2")+5*COUNTIF(B10:J12,"5/-")+2*COUNTIF(B10:J12,"2/3")+1*COUNTIF(B10:J12,"1/4")+0*COUNTIF(B10:J12,"0/5")</f>
        <v>26</v>
      </c>
      <c r="N10" s="89">
        <f>0*COUNTIF(B10:J12,"5/0")+1*COUNTIF(B10:J12,"4/1")+2*COUNTIF(B10:J12,"3/2")+3*COUNTIF(B10:J12,"2/3")+4*COUNTIF(B10:J12,"1/4")+5*COUNTIF(B10:J12,"0/5")+5*COUNTIF(B10:J12,"-/5")</f>
        <v>4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1.0020733333333331</v>
      </c>
      <c r="P12" s="13"/>
    </row>
    <row r="13" spans="1:21" x14ac:dyDescent="0.25">
      <c r="A13" s="54" t="str">
        <f ca="1">E1</f>
        <v>Kőfaragó Nándor</v>
      </c>
      <c r="B13" s="60" t="s">
        <v>78</v>
      </c>
      <c r="C13" s="60" t="s">
        <v>78</v>
      </c>
      <c r="D13" s="60" t="s">
        <v>146</v>
      </c>
      <c r="E13" s="57"/>
      <c r="F13" s="60" t="s">
        <v>150</v>
      </c>
      <c r="G13" s="60" t="s">
        <v>146</v>
      </c>
      <c r="H13" s="60" t="s">
        <v>79</v>
      </c>
      <c r="I13" s="60"/>
      <c r="J13" s="77"/>
      <c r="K13" s="80">
        <f>5*(COUNTIF(B13:J15,"5/0")+COUNTIF(B13:J15,"4/1")+COUNTIF(B13:J15,"3/2")+COUNTIF(B13:J15,"5/-"))+3*COUNTIF(B13:J15,"2/3")+2*COUNTIF(B13:J15,"1/4")+COUNTIF(B13:J15,"0/5")+0.01*L13+0.0001*(M13-N13)</f>
        <v>17.018799999999999</v>
      </c>
      <c r="L13" s="83">
        <f>1*COUNTIF(B13:J15,"5/0")+1*COUNTIF(B13:J15,"4/1")+1*COUNTIF(B13:J15,"3/2")+1*COUNTIF(B13:J15,"5/-")+0*COUNTIF(B13:J15,"2/3")+0*COUNTIF(B13:J15,"1/4")+0*COUNTIF(B13:J15,"0/5")</f>
        <v>2</v>
      </c>
      <c r="M13" s="86">
        <f>5*COUNTIF(B13:J15,"5/0")+4*COUNTIF(B13:J15,"4/1")+3*COUNTIF(B13:J15,"3/2")+5*COUNTIF(B13:J15,"5/-")+2*COUNTIF(B13:J15,"2/3")+1*COUNTIF(B13:J15,"1/4")+0*COUNTIF(B13:J15,"0/5")</f>
        <v>9</v>
      </c>
      <c r="N13" s="89">
        <f>0*COUNTIF(B13:J15,"5/0")+1*COUNTIF(B13:J15,"4/1")+2*COUNTIF(B13:J15,"3/2")+3*COUNTIF(B13:J15,"2/3")+4*COUNTIF(B13:J15,"1/4")+5*COUNTIF(B13:J15,"0/5")+5*COUNTIF(B13:J15,"-/5")</f>
        <v>21</v>
      </c>
      <c r="O13" s="75">
        <f>RANK(K13,K$4:K$30)</f>
        <v>6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0.56729333333333332</v>
      </c>
      <c r="P15" s="13"/>
    </row>
    <row r="16" spans="1:21" x14ac:dyDescent="0.25">
      <c r="A16" s="54" t="str">
        <f ca="1">F1</f>
        <v>Medveczky Márton</v>
      </c>
      <c r="B16" s="60" t="s">
        <v>145</v>
      </c>
      <c r="C16" s="60" t="s">
        <v>145</v>
      </c>
      <c r="D16" s="60" t="s">
        <v>146</v>
      </c>
      <c r="E16" s="60" t="s">
        <v>149</v>
      </c>
      <c r="F16" s="57"/>
      <c r="G16" s="60" t="s">
        <v>146</v>
      </c>
      <c r="H16" s="60" t="s">
        <v>149</v>
      </c>
      <c r="I16" s="60"/>
      <c r="J16" s="77"/>
      <c r="K16" s="80">
        <f>5*(COUNTIF(B16:J18,"5/0")+COUNTIF(B16:J18,"4/1")+COUNTIF(B16:J18,"3/2")+COUNTIF(B16:J18,"5/-"))+3*COUNTIF(B16:J18,"2/3")+2*COUNTIF(B16:J18,"1/4")+COUNTIF(B16:J18,"0/5")+0.01*L16+0.0001*(M16-N16)</f>
        <v>22.040599999999998</v>
      </c>
      <c r="L16" s="83">
        <f>1*COUNTIF(B16:J18,"5/0")+1*COUNTIF(B16:J18,"4/1")+1*COUNTIF(B16:J18,"3/2")+1*COUNTIF(B16:J18,"5/-")+0*COUNTIF(B16:J18,"2/3")+0*COUNTIF(B16:J18,"1/4")+0*COUNTIF(B16:J18,"0/5")</f>
        <v>4</v>
      </c>
      <c r="M16" s="86">
        <f>5*COUNTIF(B16:J18,"5/0")+4*COUNTIF(B16:J18,"4/1")+3*COUNTIF(B16:J18,"3/2")+5*COUNTIF(B16:J18,"5/-")+2*COUNTIF(B16:J18,"2/3")+1*COUNTIF(B16:J18,"1/4")+0*COUNTIF(B16:J18,"0/5")</f>
        <v>18</v>
      </c>
      <c r="N16" s="89">
        <f>0*COUNTIF(B16:J18,"5/0")+1*COUNTIF(B16:J18,"4/1")+2*COUNTIF(B16:J18,"3/2")+3*COUNTIF(B16:J18,"2/3")+4*COUNTIF(B16:J18,"1/4")+5*COUNTIF(B16:J18,"0/5")+5*COUNTIF(B16:J18,"-/5")</f>
        <v>12</v>
      </c>
      <c r="O16" s="75">
        <f>RANK(K16,K$4:K$30)</f>
        <v>3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0.7346866666666666</v>
      </c>
      <c r="P18" s="13"/>
    </row>
    <row r="19" spans="1:20" x14ac:dyDescent="0.25">
      <c r="A19" s="54" t="str">
        <f ca="1">G1</f>
        <v>Raposa Izabella</v>
      </c>
      <c r="B19" s="60" t="s">
        <v>145</v>
      </c>
      <c r="C19" s="60" t="s">
        <v>145</v>
      </c>
      <c r="D19" s="60" t="s">
        <v>150</v>
      </c>
      <c r="E19" s="60" t="s">
        <v>145</v>
      </c>
      <c r="F19" s="60" t="s">
        <v>145</v>
      </c>
      <c r="G19" s="57"/>
      <c r="H19" s="60" t="s">
        <v>78</v>
      </c>
      <c r="I19" s="60"/>
      <c r="J19" s="77"/>
      <c r="K19" s="80">
        <f>5*(COUNTIF(B19:J21,"5/0")+COUNTIF(B19:J21,"4/1")+COUNTIF(B19:J21,"3/2")+COUNTIF(B19:J21,"5/-"))+3*COUNTIF(B19:J21,"2/3")+2*COUNTIF(B19:J21,"1/4")+COUNTIF(B19:J21,"0/5")+0.01*L19+0.0001*(M19-N19)</f>
        <v>27.0518</v>
      </c>
      <c r="L19" s="83">
        <f>1*COUNTIF(B19:J21,"5/0")+1*COUNTIF(B19:J21,"4/1")+1*COUNTIF(B19:J21,"3/2")+1*COUNTIF(B19:J21,"5/-")+0*COUNTIF(B19:J21,"2/3")+0*COUNTIF(B19:J21,"1/4")+0*COUNTIF(B19:J21,"0/5")</f>
        <v>5</v>
      </c>
      <c r="M19" s="86">
        <f>5*COUNTIF(B19:J21,"5/0")+4*COUNTIF(B19:J21,"4/1")+3*COUNTIF(B19:J21,"3/2")+5*COUNTIF(B19:J21,"5/-")+2*COUNTIF(B19:J21,"2/3")+1*COUNTIF(B19:J21,"1/4")+0*COUNTIF(B19:J21,"0/5")</f>
        <v>24</v>
      </c>
      <c r="N19" s="89">
        <f>0*COUNTIF(B19:J21,"5/0")+1*COUNTIF(B19:J21,"4/1")+2*COUNTIF(B19:J21,"3/2")+3*COUNTIF(B19:J21,"2/3")+4*COUNTIF(B19:J21,"1/4")+5*COUNTIF(B19:J21,"0/5")+5*COUNTIF(B19:J21,"-/5")</f>
        <v>6</v>
      </c>
      <c r="O19" s="75">
        <f>RANK(K19,K$4:K$30)</f>
        <v>2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0.90172666666666668</v>
      </c>
      <c r="P21" s="13"/>
    </row>
    <row r="22" spans="1:20" x14ac:dyDescent="0.25">
      <c r="A22" s="54" t="str">
        <f ca="1">H1</f>
        <v>Velencei Bence</v>
      </c>
      <c r="B22" s="60" t="s">
        <v>79</v>
      </c>
      <c r="C22" s="60" t="s">
        <v>149</v>
      </c>
      <c r="D22" s="60" t="s">
        <v>150</v>
      </c>
      <c r="E22" s="60" t="s">
        <v>78</v>
      </c>
      <c r="F22" s="60" t="s">
        <v>150</v>
      </c>
      <c r="G22" s="60" t="s">
        <v>79</v>
      </c>
      <c r="H22" s="57"/>
      <c r="I22" s="60"/>
      <c r="J22" s="77"/>
      <c r="K22" s="80">
        <f>5*(COUNTIF(B22:J24,"5/0")+COUNTIF(B22:J24,"4/1")+COUNTIF(B22:J24,"3/2")+COUNTIF(B22:J24,"5/-"))+3*COUNTIF(B22:J24,"2/3")+2*COUNTIF(B22:J24,"1/4")+COUNTIF(B22:J24,"0/5")+0.01*L22+0.0001*(M22-N22)</f>
        <v>20.019600000000001</v>
      </c>
      <c r="L22" s="83">
        <f>1*COUNTIF(B22:J24,"5/0")+1*COUNTIF(B22:J24,"4/1")+1*COUNTIF(B22:J24,"3/2")+1*COUNTIF(B22:J24,"5/-")+0*COUNTIF(B22:J24,"2/3")+0*COUNTIF(B22:J24,"1/4")+0*COUNTIF(B22:J24,"0/5")</f>
        <v>2</v>
      </c>
      <c r="M22" s="86">
        <f>5*COUNTIF(B22:J24,"5/0")+4*COUNTIF(B22:J24,"4/1")+3*COUNTIF(B22:J24,"3/2")+5*COUNTIF(B22:J24,"5/-")+2*COUNTIF(B22:J24,"2/3")+1*COUNTIF(B22:J24,"1/4")+0*COUNTIF(B22:J24,"0/5")</f>
        <v>13</v>
      </c>
      <c r="N22" s="89">
        <f>0*COUNTIF(B22:J24,"5/0")+1*COUNTIF(B22:J24,"4/1")+2*COUNTIF(B22:J24,"3/2")+3*COUNTIF(B22:J24,"2/3")+4*COUNTIF(B22:J24,"1/4")+5*COUNTIF(B22:J24,"0/5")+5*COUNTIF(B22:J24,"-/5")</f>
        <v>17</v>
      </c>
      <c r="O22" s="75">
        <f>RANK(K22,K$4:K$30)</f>
        <v>4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0.66732000000000002</v>
      </c>
      <c r="P24" s="13"/>
    </row>
    <row r="25" spans="1:20" ht="14.45" hidden="1" x14ac:dyDescent="0.3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>5*(COUNTIF(B25:J27,"5/0")+COUNTIF(B25:J27,"4/1")+COUNTIF(B25:J27,"3/2")+COUNTIF(B25:J27,"5/-"))+3*COUNTIF(B25:J27,"2/3")+2*COUNTIF(B25:J27,"1/4")+COUNTIF(B25:J27,"0/5")+0.01*L25+0.0001*(M25-N25)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8</v>
      </c>
      <c r="P25" s="13"/>
    </row>
    <row r="26" spans="1:20" ht="14.45" hidden="1" x14ac:dyDescent="0.3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ht="14.45" hidden="1" x14ac:dyDescent="0.3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hidden="1" customHeight="1" x14ac:dyDescent="0.3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>5*(COUNTIF(B28:J30,"5/0")+COUNTIF(B28:J30,"4/1")+COUNTIF(B28:J30,"3/2")+COUNTIF(B28:J30,"5/-"))+3*COUNTIF(B28:J30,"2/3")+2*COUNTIF(B28:J30,"1/4")+COUNTIF(B28:J30,"0/5")+0.01*L28+0.0001*(M28-N28)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8</v>
      </c>
      <c r="P28" s="13"/>
    </row>
    <row r="29" spans="1:20" ht="15" hidden="1" customHeight="1" x14ac:dyDescent="0.3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hidden="1" customHeight="1" x14ac:dyDescent="0.3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A2" sqref="A2"/>
    </sheetView>
  </sheetViews>
  <sheetFormatPr defaultRowHeight="15" x14ac:dyDescent="0.25"/>
  <cols>
    <col min="1" max="5" width="12.140625" customWidth="1"/>
    <col min="6" max="8" width="12.140625" hidden="1" customWidth="1"/>
    <col min="9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e">
        <f t="shared" ref="B1:J1" ca="1" si="0">VLOOKUP(CONCATENATE(LEFT($A$2,3),COLUMN()-1),nevezettek,3,FALSE)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54" t="e">
        <f t="shared" ca="1" si="0"/>
        <v>#N/A</v>
      </c>
      <c r="K1" s="66" t="s">
        <v>43</v>
      </c>
      <c r="L1" s="69" t="s">
        <v>74</v>
      </c>
      <c r="M1" s="72" t="s">
        <v>73</v>
      </c>
      <c r="N1" s="48" t="s">
        <v>80</v>
      </c>
      <c r="O1" s="51" t="s">
        <v>8</v>
      </c>
      <c r="P1" s="7"/>
    </row>
    <row r="2" spans="1:21" x14ac:dyDescent="0.25">
      <c r="A2" s="27" t="str">
        <f ca="1">RIGHT(CELL("filename",A1),8)</f>
        <v>Női liga</v>
      </c>
      <c r="B2" s="55"/>
      <c r="C2" s="55"/>
      <c r="D2" s="55"/>
      <c r="E2" s="55"/>
      <c r="F2" s="55"/>
      <c r="G2" s="55"/>
      <c r="H2" s="55"/>
      <c r="I2" s="55"/>
      <c r="J2" s="55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56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5*(COUNTIF(B4:J6,"5/0")+COUNTIF(B4:J6,"4/1")+COUNTIF(B4:J6,"3/2")+COUNTIF(B4:J6,"5/-"))+3*COUNTIF(B4:J6,"2/3")+2*COUNTIF(B4:J6,"1/4")+COUNTIF(B4:J6,"0/5")+0.01*L4+0.0001*(M4-N4)</f>
        <v>0</v>
      </c>
      <c r="L4" s="83">
        <f>1*COUNTIF(B4:J6,"5/0")+1*COUNTIF(B4:J6,"4/1")+1*COUNTIF(B4:J6,"3/2")+1*COUNTIF(B4:J6,"5/-")+0*COUNTIF(B4:J6,"2/3")+0*COUNTIF(B4:J6,"1/4")+0*COUNTIF(B4:J6,"0/5")</f>
        <v>0</v>
      </c>
      <c r="M4" s="86">
        <f>5*COUNTIF(B4:J6,"5/0")+4*COUNTIF(B4:J6,"4/1")+3*COUNTIF(B4:J6,"3/2")+5*COUNTIF(B4:J6,"5/-")+2*COUNTIF(B4:J6,"2/3")+1*COUNTIF(B4:J6,"1/4")+0*COUNTIF(B4:J6,"0/5")</f>
        <v>0</v>
      </c>
      <c r="N4" s="89">
        <f>0*COUNTIF(B4:J6,"5/0")+1*COUNTIF(B4:J6,"4/1")+2*COUNTIF(B4:J6,"3/2")+3*COUNTIF(B4:J6,"2/3")+4*COUNTIF(B4:J6,"1/4")+5*COUNTIF(B4:J6,"0/5")+5*COUNTIF(B4:J6,"-/5")</f>
        <v>0</v>
      </c>
      <c r="O4" s="92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93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94"/>
      <c r="P6" s="13"/>
    </row>
    <row r="7" spans="1:21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77"/>
      <c r="K7" s="80">
        <f>5*(COUNTIF(B7:J9,"5/0")+COUNTIF(B7:J9,"4/1")+COUNTIF(B7:J9,"3/2")+COUNTIF(B7:J9,"5/-"))+3*COUNTIF(B7:J9,"2/3")+2*COUNTIF(B7:J9,"1/4")+COUNTIF(B7:J9,"0/5")+0.01*L7+0.0001*(M7-N7)</f>
        <v>0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0</v>
      </c>
      <c r="N7" s="89">
        <f>0*COUNTIF(B7:J9,"5/0")+1*COUNTIF(B7:J9,"4/1")+2*COUNTIF(B7:J9,"3/2")+3*COUNTIF(B7:J9,"2/3")+4*COUNTIF(B7:J9,"1/4")+5*COUNTIF(B7:J9,"0/5")+5*COUNTIF(B7:J9,"-/5")</f>
        <v>0</v>
      </c>
      <c r="O7" s="92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93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94"/>
      <c r="P9" s="13"/>
      <c r="R9" s="11"/>
    </row>
    <row r="10" spans="1:21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77"/>
      <c r="K10" s="80">
        <f>5*(COUNTIF(B10:J12,"5/0")+COUNTIF(B10:J12,"4/1")+COUNTIF(B10:J12,"3/2")+COUNTIF(B10:J12,"5/-"))+3*COUNTIF(B10:J12,"2/3")+2*COUNTIF(B10:J12,"1/4")+COUNTIF(B10:J12,"0/5")+0.01*L10+0.0001*(M10-N10)</f>
        <v>0</v>
      </c>
      <c r="L10" s="83">
        <f>1*COUNTIF(B10:J12,"5/0")+1*COUNTIF(B10:J12,"4/1")+1*COUNTIF(B10:J12,"3/2")+1*COUNTIF(B10:J12,"5/-")+0*COUNTIF(B10:J12,"2/3")+0*COUNTIF(B10:J12,"1/4")+0*COUNTIF(B10:J12,"0/5")</f>
        <v>0</v>
      </c>
      <c r="M10" s="86">
        <f>5*COUNTIF(B10:J12,"5/0")+4*COUNTIF(B10:J12,"4/1")+3*COUNTIF(B10:J12,"3/2")+5*COUNTIF(B10:J12,"5/-")+2*COUNTIF(B10:J12,"2/3")+1*COUNTIF(B10:J12,"1/4")+0*COUNTIF(B10:J12,"0/5")</f>
        <v>0</v>
      </c>
      <c r="N10" s="89">
        <f>0*COUNTIF(B10:J12,"5/0")+1*COUNTIF(B10:J12,"4/1")+2*COUNTIF(B10:J12,"3/2")+3*COUNTIF(B10:J12,"2/3")+4*COUNTIF(B10:J12,"1/4")+5*COUNTIF(B10:J12,"0/5")+5*COUNTIF(B10:J12,"-/5")</f>
        <v>0</v>
      </c>
      <c r="O10" s="92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93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94"/>
      <c r="P12" s="13"/>
    </row>
    <row r="13" spans="1:21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77"/>
      <c r="K13" s="80">
        <f>5*(COUNTIF(B13:J15,"5/0")+COUNTIF(B13:J15,"4/1")+COUNTIF(B13:J15,"3/2")+COUNTIF(B13:J15,"5/-"))+3*COUNTIF(B13:J15,"2/3")+2*COUNTIF(B13:J15,"1/4")+COUNTIF(B13:J15,"0/5")+0.01*L13+0.0001*(M13-N13)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0</v>
      </c>
      <c r="O13" s="92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93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94"/>
      <c r="P15" s="13"/>
    </row>
    <row r="16" spans="1:21" ht="14.45" hidden="1" x14ac:dyDescent="0.3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77"/>
      <c r="K16" s="80">
        <f>5*(COUNTIF(B16:J18,"5/0")+COUNTIF(B16:J18,"4/1")+COUNTIF(B16:J18,"3/2")+COUNTIF(B16:J18,"5/-"))+3*COUNTIF(B16:J18,"2/3")+2*COUNTIF(B16:J18,"1/4")+COUNTIF(B16:J18,"0/5")+0.01*L16+0.0001*(M16-N16)</f>
        <v>0</v>
      </c>
      <c r="L16" s="83">
        <f>1*COUNTIF(B16:J18,"5/0")+1*COUNTIF(B16:J18,"4/1")+1*COUNTIF(B16:J18,"3/2")+1*COUNTIF(B16:J18,"5/-")+0*COUNTIF(B16:J18,"2/3")+0*COUNTIF(B16:J18,"1/4")+0*COUNTIF(B16:J18,"0/5")</f>
        <v>0</v>
      </c>
      <c r="M16" s="86">
        <f>5*COUNTIF(B16:J18,"5/0")+4*COUNTIF(B16:J18,"4/1")+3*COUNTIF(B16:J18,"3/2")+5*COUNTIF(B16:J18,"5/-")+2*COUNTIF(B16:J18,"2/3")+1*COUNTIF(B16:J18,"1/4")+0*COUNTIF(B16:J18,"0/5")</f>
        <v>0</v>
      </c>
      <c r="N16" s="89">
        <f>0*COUNTIF(B16:J18,"5/0")+1*COUNTIF(B16:J18,"4/1")+2*COUNTIF(B16:J18,"3/2")+3*COUNTIF(B16:J18,"2/3")+4*COUNTIF(B16:J18,"1/4")+5*COUNTIF(B16:J18,"0/5")+5*COUNTIF(B16:J18,"-/5")</f>
        <v>0</v>
      </c>
      <c r="O16" s="92">
        <f>RANK(K16,K$4:K$30)</f>
        <v>1</v>
      </c>
      <c r="P16" s="13"/>
    </row>
    <row r="17" spans="1:20" ht="14.45" hidden="1" x14ac:dyDescent="0.3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93"/>
      <c r="P17" s="5"/>
    </row>
    <row r="18" spans="1:20" ht="14.45" hidden="1" x14ac:dyDescent="0.3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94"/>
      <c r="P18" s="13"/>
    </row>
    <row r="19" spans="1:20" ht="14.45" hidden="1" x14ac:dyDescent="0.3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77"/>
      <c r="K19" s="80">
        <f>5*(COUNTIF(B19:J21,"5/0")+COUNTIF(B19:J21,"4/1")+COUNTIF(B19:J21,"3/2")+COUNTIF(B19:J21,"5/-"))+3*COUNTIF(B19:J21,"2/3")+2*COUNTIF(B19:J21,"1/4")+COUNTIF(B19:J21,"0/5")+0.01*L19+0.0001*(M19-N19)</f>
        <v>0</v>
      </c>
      <c r="L19" s="83">
        <f>1*COUNTIF(B19:J21,"5/0")+1*COUNTIF(B19:J21,"4/1")+1*COUNTIF(B19:J21,"3/2")+1*COUNTIF(B19:J21,"5/-")+0*COUNTIF(B19:J21,"2/3")+0*COUNTIF(B19:J21,"1/4")+0*COUNTIF(B19:J21,"0/5")</f>
        <v>0</v>
      </c>
      <c r="M19" s="86">
        <f>5*COUNTIF(B19:J21,"5/0")+4*COUNTIF(B19:J21,"4/1")+3*COUNTIF(B19:J21,"3/2")+5*COUNTIF(B19:J21,"5/-")+2*COUNTIF(B19:J21,"2/3")+1*COUNTIF(B19:J21,"1/4")+0*COUNTIF(B19:J21,"0/5")</f>
        <v>0</v>
      </c>
      <c r="N19" s="89">
        <f>0*COUNTIF(B19:J21,"5/0")+1*COUNTIF(B19:J21,"4/1")+2*COUNTIF(B19:J21,"3/2")+3*COUNTIF(B19:J21,"2/3")+4*COUNTIF(B19:J21,"1/4")+5*COUNTIF(B19:J21,"0/5")+5*COUNTIF(B19:J21,"-/5")</f>
        <v>0</v>
      </c>
      <c r="O19" s="92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93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94"/>
      <c r="P21" s="13"/>
    </row>
    <row r="22" spans="1:20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77"/>
      <c r="K22" s="80">
        <f>5*(COUNTIF(B22:J24,"5/0")+COUNTIF(B22:J24,"4/1")+COUNTIF(B22:J24,"3/2")+COUNTIF(B22:J24,"5/-"))+3*COUNTIF(B22:J24,"2/3")+2*COUNTIF(B22:J24,"1/4")+COUNTIF(B22:J24,"0/5")+0.01*L22+0.0001*(M22-N22)</f>
        <v>0</v>
      </c>
      <c r="L22" s="83">
        <f>1*COUNTIF(B22:J24,"5/0")+1*COUNTIF(B22:J24,"4/1")+1*COUNTIF(B22:J24,"3/2")+1*COUNTIF(B22:J24,"5/-")+0*COUNTIF(B22:J24,"2/3")+0*COUNTIF(B22:J24,"1/4")+0*COUNTIF(B22:J24,"0/5")</f>
        <v>0</v>
      </c>
      <c r="M22" s="86">
        <f>5*COUNTIF(B22:J24,"5/0")+4*COUNTIF(B22:J24,"4/1")+3*COUNTIF(B22:J24,"3/2")+5*COUNTIF(B22:J24,"5/-")+2*COUNTIF(B22:J24,"2/3")+1*COUNTIF(B22:J24,"1/4")+0*COUNTIF(B22:J24,"0/5")</f>
        <v>0</v>
      </c>
      <c r="N22" s="89">
        <f>0*COUNTIF(B22:J24,"5/0")+1*COUNTIF(B22:J24,"4/1")+2*COUNTIF(B22:J24,"3/2")+3*COUNTIF(B22:J24,"2/3")+4*COUNTIF(B22:J24,"1/4")+5*COUNTIF(B22:J24,"0/5")+5*COUNTIF(B22:J24,"-/5")</f>
        <v>0</v>
      </c>
      <c r="O22" s="92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93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94"/>
      <c r="P24" s="13"/>
    </row>
    <row r="25" spans="1:20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>5*(COUNTIF(B25:J27,"5/0")+COUNTIF(B25:J27,"4/1")+COUNTIF(B25:J27,"3/2")+COUNTIF(B25:J27,"5/-"))+3*COUNTIF(B25:J27,"2/3")+2*COUNTIF(B25:J27,"1/4")+COUNTIF(B25:J27,"0/5")+0.01*L25+0.0001*(M25-N25)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92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93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94"/>
      <c r="P27" s="13"/>
    </row>
    <row r="28" spans="1:20" ht="15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>5*(COUNTIF(B28:J30,"5/0")+COUNTIF(B28:J30,"4/1")+COUNTIF(B28:J30,"3/2")+COUNTIF(B28:J30,"5/-"))+3*COUNTIF(B28:J30,"2/3")+2*COUNTIF(B28:J30,"1/4")+COUNTIF(B28:J30,"0/5")+0.01*L28+0.0001*(M28-N28)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92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93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94"/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K201"/>
  <sheetViews>
    <sheetView zoomScaleNormal="10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22.5703125" defaultRowHeight="15" x14ac:dyDescent="0.25"/>
  <cols>
    <col min="1" max="1" width="12.42578125" style="20" bestFit="1" customWidth="1"/>
    <col min="2" max="2" width="10.7109375" style="20" bestFit="1" customWidth="1"/>
    <col min="3" max="3" width="19.42578125" style="21" bestFit="1" customWidth="1"/>
    <col min="4" max="4" width="12.42578125" style="24" bestFit="1" customWidth="1"/>
    <col min="5" max="7" width="4.85546875" style="20" hidden="1" customWidth="1"/>
    <col min="8" max="8" width="4.85546875" style="21" hidden="1" customWidth="1"/>
    <col min="9" max="16384" width="22.5703125" style="21"/>
  </cols>
  <sheetData>
    <row r="1" spans="1:11" ht="18.75" customHeight="1" x14ac:dyDescent="0.25">
      <c r="A1" s="19" t="s">
        <v>31</v>
      </c>
      <c r="B1" s="19" t="s">
        <v>46</v>
      </c>
      <c r="C1" s="19" t="s">
        <v>59</v>
      </c>
      <c r="D1" s="19" t="s">
        <v>151</v>
      </c>
      <c r="E1" s="20" t="s">
        <v>162</v>
      </c>
      <c r="F1" s="20" t="s">
        <v>163</v>
      </c>
      <c r="G1" s="20" t="s">
        <v>164</v>
      </c>
      <c r="H1" s="21" t="s">
        <v>257</v>
      </c>
      <c r="K1" s="39"/>
    </row>
    <row r="2" spans="1:11" ht="18.75" customHeight="1" x14ac:dyDescent="0.25">
      <c r="A2" s="22" t="str">
        <f t="shared" ref="A2:A33" si="0">F2</f>
        <v>A1</v>
      </c>
      <c r="B2" s="22">
        <f t="shared" ref="B2:B33" si="1">ROW()-1</f>
        <v>1</v>
      </c>
      <c r="C2" s="36" t="s">
        <v>28</v>
      </c>
      <c r="D2" s="23" t="s">
        <v>32</v>
      </c>
      <c r="E2" s="20">
        <f t="shared" ref="E2:E33" si="2">IF(D2=D1,E1+1,1)</f>
        <v>1</v>
      </c>
      <c r="F2" s="20" t="str">
        <f t="shared" ref="F2:F33" si="3">CONCATENATE(D2,E2)</f>
        <v>A1</v>
      </c>
      <c r="G2" s="20">
        <f t="shared" ref="G2:G10" ca="1" si="4">VLOOKUP(C2,INDIRECT("'"&amp;D2&amp;" liga'!$A$1:$O$30"),15,FALSE)</f>
        <v>5</v>
      </c>
    </row>
    <row r="3" spans="1:11" ht="18.75" customHeight="1" x14ac:dyDescent="0.25">
      <c r="A3" s="22" t="str">
        <f t="shared" si="0"/>
        <v>A2</v>
      </c>
      <c r="B3" s="22">
        <f t="shared" si="1"/>
        <v>2</v>
      </c>
      <c r="C3" s="36" t="s">
        <v>39</v>
      </c>
      <c r="D3" s="23" t="s">
        <v>32</v>
      </c>
      <c r="E3" s="20">
        <f t="shared" si="2"/>
        <v>2</v>
      </c>
      <c r="F3" s="20" t="str">
        <f t="shared" si="3"/>
        <v>A2</v>
      </c>
      <c r="G3" s="20">
        <f t="shared" ca="1" si="4"/>
        <v>6</v>
      </c>
    </row>
    <row r="4" spans="1:11" ht="18.75" customHeight="1" x14ac:dyDescent="0.25">
      <c r="A4" s="22" t="str">
        <f t="shared" si="0"/>
        <v>A3</v>
      </c>
      <c r="B4" s="22">
        <f t="shared" si="1"/>
        <v>3</v>
      </c>
      <c r="C4" s="36" t="s">
        <v>211</v>
      </c>
      <c r="D4" s="23" t="s">
        <v>32</v>
      </c>
      <c r="E4" s="20">
        <f t="shared" si="2"/>
        <v>3</v>
      </c>
      <c r="F4" s="20" t="str">
        <f t="shared" si="3"/>
        <v>A3</v>
      </c>
      <c r="G4" s="20">
        <f t="shared" ca="1" si="4"/>
        <v>7</v>
      </c>
    </row>
    <row r="5" spans="1:11" ht="18.75" customHeight="1" x14ac:dyDescent="0.25">
      <c r="A5" s="22" t="str">
        <f t="shared" si="0"/>
        <v>A4</v>
      </c>
      <c r="B5" s="22">
        <f t="shared" si="1"/>
        <v>4</v>
      </c>
      <c r="C5" s="36" t="s">
        <v>30</v>
      </c>
      <c r="D5" s="23" t="s">
        <v>32</v>
      </c>
      <c r="E5" s="20">
        <f t="shared" si="2"/>
        <v>4</v>
      </c>
      <c r="F5" s="20" t="str">
        <f t="shared" si="3"/>
        <v>A4</v>
      </c>
      <c r="G5" s="20">
        <f t="shared" ca="1" si="4"/>
        <v>2</v>
      </c>
      <c r="H5" s="21" t="s">
        <v>244</v>
      </c>
    </row>
    <row r="6" spans="1:11" ht="18.75" customHeight="1" x14ac:dyDescent="0.25">
      <c r="A6" s="22" t="str">
        <f t="shared" si="0"/>
        <v>A5</v>
      </c>
      <c r="B6" s="22">
        <f t="shared" si="1"/>
        <v>5</v>
      </c>
      <c r="C6" s="36" t="s">
        <v>240</v>
      </c>
      <c r="D6" s="23" t="s">
        <v>32</v>
      </c>
      <c r="E6" s="20">
        <f t="shared" si="2"/>
        <v>5</v>
      </c>
      <c r="F6" s="20" t="str">
        <f t="shared" si="3"/>
        <v>A5</v>
      </c>
      <c r="G6" s="20">
        <f t="shared" ca="1" si="4"/>
        <v>3</v>
      </c>
    </row>
    <row r="7" spans="1:11" ht="18.75" customHeight="1" x14ac:dyDescent="0.25">
      <c r="A7" s="22" t="str">
        <f t="shared" si="0"/>
        <v>A6</v>
      </c>
      <c r="B7" s="22">
        <f t="shared" si="1"/>
        <v>6</v>
      </c>
      <c r="C7" s="36" t="s">
        <v>219</v>
      </c>
      <c r="D7" s="23" t="s">
        <v>32</v>
      </c>
      <c r="E7" s="20">
        <f t="shared" si="2"/>
        <v>6</v>
      </c>
      <c r="F7" s="20" t="str">
        <f t="shared" si="3"/>
        <v>A6</v>
      </c>
      <c r="G7" s="20">
        <f t="shared" ca="1" si="4"/>
        <v>8</v>
      </c>
    </row>
    <row r="8" spans="1:11" ht="18.75" customHeight="1" x14ac:dyDescent="0.25">
      <c r="A8" s="22" t="str">
        <f t="shared" si="0"/>
        <v>A7</v>
      </c>
      <c r="B8" s="22">
        <f t="shared" si="1"/>
        <v>7</v>
      </c>
      <c r="C8" s="36" t="s">
        <v>68</v>
      </c>
      <c r="D8" s="23" t="s">
        <v>32</v>
      </c>
      <c r="E8" s="20">
        <f t="shared" si="2"/>
        <v>7</v>
      </c>
      <c r="F8" s="20" t="str">
        <f t="shared" si="3"/>
        <v>A7</v>
      </c>
      <c r="G8" s="20">
        <f t="shared" ca="1" si="4"/>
        <v>4</v>
      </c>
      <c r="H8" s="21" t="s">
        <v>263</v>
      </c>
    </row>
    <row r="9" spans="1:11" ht="18.75" customHeight="1" x14ac:dyDescent="0.25">
      <c r="A9" s="22" t="str">
        <f t="shared" si="0"/>
        <v>A8</v>
      </c>
      <c r="B9" s="22">
        <f t="shared" si="1"/>
        <v>8</v>
      </c>
      <c r="C9" s="36" t="s">
        <v>71</v>
      </c>
      <c r="D9" s="23" t="s">
        <v>32</v>
      </c>
      <c r="E9" s="20">
        <f t="shared" si="2"/>
        <v>8</v>
      </c>
      <c r="F9" s="20" t="str">
        <f t="shared" si="3"/>
        <v>A8</v>
      </c>
      <c r="G9" s="20">
        <f t="shared" ca="1" si="4"/>
        <v>9</v>
      </c>
    </row>
    <row r="10" spans="1:11" ht="18.75" customHeight="1" x14ac:dyDescent="0.25">
      <c r="A10" s="22" t="str">
        <f t="shared" si="0"/>
        <v>A9</v>
      </c>
      <c r="B10" s="22">
        <f t="shared" si="1"/>
        <v>9</v>
      </c>
      <c r="C10" s="36" t="s">
        <v>77</v>
      </c>
      <c r="D10" s="23" t="s">
        <v>32</v>
      </c>
      <c r="E10" s="20">
        <f t="shared" si="2"/>
        <v>9</v>
      </c>
      <c r="F10" s="20" t="str">
        <f t="shared" si="3"/>
        <v>A9</v>
      </c>
      <c r="G10" s="20">
        <f t="shared" ca="1" si="4"/>
        <v>1</v>
      </c>
      <c r="H10" s="21" t="s">
        <v>221</v>
      </c>
    </row>
    <row r="11" spans="1:11" ht="18.75" customHeight="1" x14ac:dyDescent="0.25">
      <c r="A11" s="22" t="str">
        <f t="shared" si="0"/>
        <v>B1</v>
      </c>
      <c r="B11" s="22">
        <f t="shared" si="1"/>
        <v>10</v>
      </c>
      <c r="C11" s="36" t="s">
        <v>209</v>
      </c>
      <c r="D11" s="23" t="s">
        <v>33</v>
      </c>
      <c r="E11" s="20">
        <f t="shared" si="2"/>
        <v>1</v>
      </c>
      <c r="F11" s="20" t="str">
        <f t="shared" si="3"/>
        <v>B1</v>
      </c>
      <c r="G11" s="20">
        <f t="shared" ref="G11:G28" ca="1" si="5">VLOOKUP(C11,INDIRECT("'"&amp;D11&amp;" liga'!$A$1:$P$33"),16,FALSE)</f>
        <v>4</v>
      </c>
      <c r="H11" s="21" t="s">
        <v>233</v>
      </c>
    </row>
    <row r="12" spans="1:11" ht="18.75" customHeight="1" x14ac:dyDescent="0.25">
      <c r="A12" s="22" t="str">
        <f t="shared" si="0"/>
        <v>B2</v>
      </c>
      <c r="B12" s="22">
        <f t="shared" si="1"/>
        <v>11</v>
      </c>
      <c r="C12" s="36" t="s">
        <v>250</v>
      </c>
      <c r="D12" s="23" t="s">
        <v>33</v>
      </c>
      <c r="E12" s="20">
        <f t="shared" si="2"/>
        <v>2</v>
      </c>
      <c r="F12" s="20" t="str">
        <f t="shared" si="3"/>
        <v>B2</v>
      </c>
      <c r="G12" s="20">
        <f t="shared" ca="1" si="5"/>
        <v>1</v>
      </c>
      <c r="H12" s="35"/>
    </row>
    <row r="13" spans="1:11" ht="18.75" customHeight="1" x14ac:dyDescent="0.3">
      <c r="A13" s="22" t="str">
        <f t="shared" si="0"/>
        <v>B3</v>
      </c>
      <c r="B13" s="22">
        <f t="shared" si="1"/>
        <v>12</v>
      </c>
      <c r="C13" s="36" t="s">
        <v>86</v>
      </c>
      <c r="D13" s="23" t="s">
        <v>33</v>
      </c>
      <c r="E13" s="20">
        <f t="shared" si="2"/>
        <v>3</v>
      </c>
      <c r="F13" s="20" t="str">
        <f t="shared" si="3"/>
        <v>B3</v>
      </c>
      <c r="G13" s="20">
        <f t="shared" ca="1" si="5"/>
        <v>3</v>
      </c>
    </row>
    <row r="14" spans="1:11" ht="18.75" customHeight="1" x14ac:dyDescent="0.25">
      <c r="A14" s="22" t="str">
        <f t="shared" si="0"/>
        <v>B4</v>
      </c>
      <c r="B14" s="22">
        <f t="shared" si="1"/>
        <v>13</v>
      </c>
      <c r="C14" s="36" t="s">
        <v>108</v>
      </c>
      <c r="D14" s="23" t="s">
        <v>33</v>
      </c>
      <c r="E14" s="20">
        <f t="shared" si="2"/>
        <v>4</v>
      </c>
      <c r="F14" s="20" t="str">
        <f t="shared" si="3"/>
        <v>B4</v>
      </c>
      <c r="G14" s="20">
        <f t="shared" ca="1" si="5"/>
        <v>6</v>
      </c>
      <c r="H14" s="21" t="s">
        <v>264</v>
      </c>
    </row>
    <row r="15" spans="1:11" ht="18.75" customHeight="1" x14ac:dyDescent="0.25">
      <c r="A15" s="22" t="str">
        <f t="shared" si="0"/>
        <v>B5</v>
      </c>
      <c r="B15" s="22">
        <f t="shared" si="1"/>
        <v>14</v>
      </c>
      <c r="C15" s="36" t="s">
        <v>239</v>
      </c>
      <c r="D15" s="23" t="s">
        <v>33</v>
      </c>
      <c r="E15" s="20">
        <f t="shared" si="2"/>
        <v>5</v>
      </c>
      <c r="F15" s="20" t="str">
        <f t="shared" si="3"/>
        <v>B5</v>
      </c>
      <c r="G15" s="20">
        <f t="shared" ca="1" si="5"/>
        <v>5</v>
      </c>
    </row>
    <row r="16" spans="1:11" ht="18.75" customHeight="1" x14ac:dyDescent="0.25">
      <c r="A16" s="22" t="str">
        <f t="shared" si="0"/>
        <v>B6</v>
      </c>
      <c r="B16" s="22">
        <f t="shared" si="1"/>
        <v>15</v>
      </c>
      <c r="C16" s="36" t="s">
        <v>36</v>
      </c>
      <c r="D16" s="23" t="s">
        <v>33</v>
      </c>
      <c r="E16" s="20">
        <f t="shared" si="2"/>
        <v>6</v>
      </c>
      <c r="F16" s="20" t="str">
        <f t="shared" si="3"/>
        <v>B6</v>
      </c>
      <c r="G16" s="20">
        <f t="shared" ca="1" si="5"/>
        <v>2</v>
      </c>
    </row>
    <row r="17" spans="1:8" ht="18.75" customHeight="1" x14ac:dyDescent="0.3">
      <c r="A17" s="22" t="str">
        <f t="shared" si="0"/>
        <v>B7</v>
      </c>
      <c r="B17" s="22">
        <f t="shared" si="1"/>
        <v>16</v>
      </c>
      <c r="C17" s="36" t="s">
        <v>214</v>
      </c>
      <c r="D17" s="23" t="s">
        <v>33</v>
      </c>
      <c r="E17" s="20">
        <f t="shared" si="2"/>
        <v>7</v>
      </c>
      <c r="F17" s="20" t="str">
        <f t="shared" si="3"/>
        <v>B7</v>
      </c>
      <c r="G17" s="20">
        <f t="shared" ca="1" si="5"/>
        <v>8</v>
      </c>
    </row>
    <row r="18" spans="1:8" ht="18.75" customHeight="1" x14ac:dyDescent="0.3">
      <c r="A18" s="22" t="str">
        <f t="shared" si="0"/>
        <v>B8</v>
      </c>
      <c r="B18" s="22">
        <f t="shared" si="1"/>
        <v>17</v>
      </c>
      <c r="C18" s="36" t="s">
        <v>174</v>
      </c>
      <c r="D18" s="23" t="s">
        <v>33</v>
      </c>
      <c r="E18" s="20">
        <f t="shared" si="2"/>
        <v>8</v>
      </c>
      <c r="F18" s="20" t="str">
        <f t="shared" si="3"/>
        <v>B8</v>
      </c>
      <c r="G18" s="20">
        <f t="shared" ca="1" si="5"/>
        <v>9</v>
      </c>
      <c r="H18" s="21" t="s">
        <v>255</v>
      </c>
    </row>
    <row r="19" spans="1:8" ht="18.75" customHeight="1" x14ac:dyDescent="0.25">
      <c r="A19" s="22" t="str">
        <f t="shared" si="0"/>
        <v>B9</v>
      </c>
      <c r="B19" s="22">
        <f t="shared" si="1"/>
        <v>18</v>
      </c>
      <c r="C19" s="36" t="s">
        <v>45</v>
      </c>
      <c r="D19" s="23" t="s">
        <v>33</v>
      </c>
      <c r="E19" s="20">
        <f t="shared" si="2"/>
        <v>9</v>
      </c>
      <c r="F19" s="20" t="str">
        <f t="shared" si="3"/>
        <v>B9</v>
      </c>
      <c r="G19" s="20">
        <f t="shared" ca="1" si="5"/>
        <v>7</v>
      </c>
    </row>
    <row r="20" spans="1:8" ht="18.75" customHeight="1" x14ac:dyDescent="0.25">
      <c r="A20" s="22" t="str">
        <f t="shared" si="0"/>
        <v>C1</v>
      </c>
      <c r="B20" s="22">
        <f t="shared" si="1"/>
        <v>19</v>
      </c>
      <c r="C20" s="36" t="s">
        <v>158</v>
      </c>
      <c r="D20" s="23" t="s">
        <v>37</v>
      </c>
      <c r="E20" s="20">
        <f t="shared" si="2"/>
        <v>1</v>
      </c>
      <c r="F20" s="20" t="str">
        <f t="shared" si="3"/>
        <v>C1</v>
      </c>
      <c r="G20" s="20">
        <f t="shared" ca="1" si="5"/>
        <v>1</v>
      </c>
    </row>
    <row r="21" spans="1:8" ht="18.75" customHeight="1" x14ac:dyDescent="0.25">
      <c r="A21" s="22" t="str">
        <f t="shared" si="0"/>
        <v>C2</v>
      </c>
      <c r="B21" s="22">
        <f t="shared" si="1"/>
        <v>20</v>
      </c>
      <c r="C21" s="36" t="s">
        <v>161</v>
      </c>
      <c r="D21" s="23" t="s">
        <v>37</v>
      </c>
      <c r="E21" s="20">
        <f t="shared" si="2"/>
        <v>2</v>
      </c>
      <c r="F21" s="20" t="str">
        <f t="shared" si="3"/>
        <v>C2</v>
      </c>
      <c r="G21" s="20">
        <f t="shared" ca="1" si="5"/>
        <v>6</v>
      </c>
    </row>
    <row r="22" spans="1:8" ht="18.75" customHeight="1" x14ac:dyDescent="0.25">
      <c r="A22" s="22" t="str">
        <f t="shared" si="0"/>
        <v>C3</v>
      </c>
      <c r="B22" s="22">
        <f t="shared" si="1"/>
        <v>21</v>
      </c>
      <c r="C22" s="36" t="s">
        <v>9</v>
      </c>
      <c r="D22" s="23" t="s">
        <v>37</v>
      </c>
      <c r="E22" s="20">
        <f t="shared" si="2"/>
        <v>3</v>
      </c>
      <c r="F22" s="20" t="str">
        <f t="shared" si="3"/>
        <v>C3</v>
      </c>
      <c r="G22" s="20">
        <f t="shared" ca="1" si="5"/>
        <v>2</v>
      </c>
      <c r="H22" s="21" t="s">
        <v>254</v>
      </c>
    </row>
    <row r="23" spans="1:8" ht="18.75" customHeight="1" x14ac:dyDescent="0.25">
      <c r="A23" s="22" t="str">
        <f t="shared" si="0"/>
        <v>C4</v>
      </c>
      <c r="B23" s="22">
        <f t="shared" si="1"/>
        <v>22</v>
      </c>
      <c r="C23" s="36" t="s">
        <v>127</v>
      </c>
      <c r="D23" s="23" t="s">
        <v>37</v>
      </c>
      <c r="E23" s="20">
        <f t="shared" si="2"/>
        <v>4</v>
      </c>
      <c r="F23" s="20" t="str">
        <f t="shared" si="3"/>
        <v>C4</v>
      </c>
      <c r="G23" s="20">
        <f t="shared" ca="1" si="5"/>
        <v>4</v>
      </c>
    </row>
    <row r="24" spans="1:8" ht="18.75" customHeight="1" x14ac:dyDescent="0.25">
      <c r="A24" s="22" t="str">
        <f t="shared" si="0"/>
        <v>C5</v>
      </c>
      <c r="B24" s="22">
        <f t="shared" si="1"/>
        <v>23</v>
      </c>
      <c r="C24" s="36" t="s">
        <v>186</v>
      </c>
      <c r="D24" s="23" t="s">
        <v>37</v>
      </c>
      <c r="E24" s="20">
        <f t="shared" si="2"/>
        <v>5</v>
      </c>
      <c r="F24" s="20" t="str">
        <f t="shared" si="3"/>
        <v>C5</v>
      </c>
      <c r="G24" s="20">
        <f t="shared" ca="1" si="5"/>
        <v>9</v>
      </c>
      <c r="H24" s="21" t="s">
        <v>245</v>
      </c>
    </row>
    <row r="25" spans="1:8" ht="18.75" customHeight="1" x14ac:dyDescent="0.25">
      <c r="A25" s="22" t="str">
        <f t="shared" si="0"/>
        <v>C6</v>
      </c>
      <c r="B25" s="22">
        <f t="shared" si="1"/>
        <v>24</v>
      </c>
      <c r="C25" s="36" t="s">
        <v>14</v>
      </c>
      <c r="D25" s="23" t="s">
        <v>37</v>
      </c>
      <c r="E25" s="20">
        <f t="shared" si="2"/>
        <v>6</v>
      </c>
      <c r="F25" s="20" t="str">
        <f t="shared" si="3"/>
        <v>C6</v>
      </c>
      <c r="G25" s="20">
        <f t="shared" ca="1" si="5"/>
        <v>3</v>
      </c>
      <c r="H25" s="21" t="s">
        <v>232</v>
      </c>
    </row>
    <row r="26" spans="1:8" ht="18.75" customHeight="1" x14ac:dyDescent="0.25">
      <c r="A26" s="22" t="str">
        <f t="shared" si="0"/>
        <v>C7</v>
      </c>
      <c r="B26" s="22">
        <f t="shared" si="1"/>
        <v>25</v>
      </c>
      <c r="C26" s="36" t="s">
        <v>57</v>
      </c>
      <c r="D26" s="23" t="s">
        <v>37</v>
      </c>
      <c r="E26" s="20">
        <f t="shared" si="2"/>
        <v>7</v>
      </c>
      <c r="F26" s="20" t="str">
        <f t="shared" si="3"/>
        <v>C7</v>
      </c>
      <c r="G26" s="20">
        <f t="shared" ca="1" si="5"/>
        <v>5</v>
      </c>
    </row>
    <row r="27" spans="1:8" ht="18.75" customHeight="1" x14ac:dyDescent="0.25">
      <c r="A27" s="22" t="str">
        <f t="shared" si="0"/>
        <v>C8</v>
      </c>
      <c r="B27" s="22">
        <f t="shared" si="1"/>
        <v>26</v>
      </c>
      <c r="C27" s="36" t="s">
        <v>228</v>
      </c>
      <c r="D27" s="23" t="s">
        <v>37</v>
      </c>
      <c r="E27" s="20">
        <f t="shared" si="2"/>
        <v>8</v>
      </c>
      <c r="F27" s="20" t="str">
        <f t="shared" si="3"/>
        <v>C8</v>
      </c>
      <c r="G27" s="20">
        <f t="shared" ca="1" si="5"/>
        <v>8</v>
      </c>
    </row>
    <row r="28" spans="1:8" ht="18.75" customHeight="1" x14ac:dyDescent="0.25">
      <c r="A28" s="22" t="str">
        <f t="shared" si="0"/>
        <v>C9</v>
      </c>
      <c r="B28" s="22">
        <f t="shared" si="1"/>
        <v>27</v>
      </c>
      <c r="C28" s="36" t="s">
        <v>103</v>
      </c>
      <c r="D28" s="23" t="s">
        <v>37</v>
      </c>
      <c r="E28" s="20">
        <f t="shared" si="2"/>
        <v>9</v>
      </c>
      <c r="F28" s="20" t="str">
        <f t="shared" si="3"/>
        <v>C9</v>
      </c>
      <c r="G28" s="20">
        <f t="shared" ca="1" si="5"/>
        <v>7</v>
      </c>
    </row>
    <row r="29" spans="1:8" ht="18.75" customHeight="1" x14ac:dyDescent="0.25">
      <c r="A29" s="22" t="str">
        <f t="shared" si="0"/>
        <v>D1</v>
      </c>
      <c r="B29" s="22">
        <f t="shared" si="1"/>
        <v>28</v>
      </c>
      <c r="C29" s="36" t="s">
        <v>51</v>
      </c>
      <c r="D29" s="23" t="s">
        <v>38</v>
      </c>
      <c r="E29" s="20">
        <f t="shared" si="2"/>
        <v>1</v>
      </c>
      <c r="F29" s="20" t="str">
        <f t="shared" si="3"/>
        <v>D1</v>
      </c>
      <c r="G29" s="20">
        <f t="shared" ref="G29:G60" ca="1" si="6">VLOOKUP(C29,INDIRECT("'"&amp;D29&amp;" liga'!$A$1:$O$30"),15,FALSE)</f>
        <v>8</v>
      </c>
    </row>
    <row r="30" spans="1:8" ht="18.75" customHeight="1" x14ac:dyDescent="0.25">
      <c r="A30" s="22" t="str">
        <f t="shared" si="0"/>
        <v>D2</v>
      </c>
      <c r="B30" s="22">
        <f t="shared" si="1"/>
        <v>29</v>
      </c>
      <c r="C30" s="36" t="s">
        <v>47</v>
      </c>
      <c r="D30" s="23" t="s">
        <v>38</v>
      </c>
      <c r="E30" s="20">
        <f t="shared" si="2"/>
        <v>2</v>
      </c>
      <c r="F30" s="20" t="str">
        <f t="shared" si="3"/>
        <v>D2</v>
      </c>
      <c r="G30" s="20">
        <f t="shared" ca="1" si="6"/>
        <v>7</v>
      </c>
      <c r="H30" s="21" t="s">
        <v>235</v>
      </c>
    </row>
    <row r="31" spans="1:8" ht="18.75" customHeight="1" x14ac:dyDescent="0.25">
      <c r="A31" s="22" t="str">
        <f t="shared" si="0"/>
        <v>D3</v>
      </c>
      <c r="B31" s="22">
        <f t="shared" si="1"/>
        <v>30</v>
      </c>
      <c r="C31" s="36" t="s">
        <v>152</v>
      </c>
      <c r="D31" s="23" t="s">
        <v>38</v>
      </c>
      <c r="E31" s="20">
        <f t="shared" si="2"/>
        <v>3</v>
      </c>
      <c r="F31" s="20" t="str">
        <f t="shared" si="3"/>
        <v>D3</v>
      </c>
      <c r="G31" s="20">
        <f t="shared" ca="1" si="6"/>
        <v>1</v>
      </c>
    </row>
    <row r="32" spans="1:8" ht="18.75" customHeight="1" x14ac:dyDescent="0.25">
      <c r="A32" s="22" t="str">
        <f t="shared" si="0"/>
        <v>D4</v>
      </c>
      <c r="B32" s="22">
        <f t="shared" si="1"/>
        <v>31</v>
      </c>
      <c r="C32" s="36" t="s">
        <v>25</v>
      </c>
      <c r="D32" s="23" t="s">
        <v>38</v>
      </c>
      <c r="E32" s="20">
        <f t="shared" si="2"/>
        <v>4</v>
      </c>
      <c r="F32" s="20" t="str">
        <f t="shared" si="3"/>
        <v>D4</v>
      </c>
      <c r="G32" s="20">
        <f t="shared" ca="1" si="6"/>
        <v>5</v>
      </c>
      <c r="H32" s="21" t="s">
        <v>266</v>
      </c>
    </row>
    <row r="33" spans="1:8" ht="18.75" customHeight="1" x14ac:dyDescent="0.25">
      <c r="A33" s="22" t="str">
        <f t="shared" si="0"/>
        <v>D5</v>
      </c>
      <c r="B33" s="22">
        <f t="shared" si="1"/>
        <v>32</v>
      </c>
      <c r="C33" s="36" t="s">
        <v>243</v>
      </c>
      <c r="D33" s="23" t="s">
        <v>38</v>
      </c>
      <c r="E33" s="20">
        <f t="shared" si="2"/>
        <v>5</v>
      </c>
      <c r="F33" s="20" t="str">
        <f t="shared" si="3"/>
        <v>D5</v>
      </c>
      <c r="G33" s="20">
        <f t="shared" ca="1" si="6"/>
        <v>3</v>
      </c>
    </row>
    <row r="34" spans="1:8" ht="18.75" customHeight="1" x14ac:dyDescent="0.25">
      <c r="A34" s="22" t="str">
        <f t="shared" ref="A34:A65" si="7">F34</f>
        <v>D6</v>
      </c>
      <c r="B34" s="22">
        <f t="shared" ref="B34:B65" si="8">ROW()-1</f>
        <v>33</v>
      </c>
      <c r="C34" s="36" t="s">
        <v>20</v>
      </c>
      <c r="D34" s="23" t="s">
        <v>38</v>
      </c>
      <c r="E34" s="20">
        <f t="shared" ref="E34:E65" si="9">IF(D34=D33,E33+1,1)</f>
        <v>6</v>
      </c>
      <c r="F34" s="20" t="str">
        <f t="shared" ref="F34:F65" si="10">CONCATENATE(D34,E34)</f>
        <v>D6</v>
      </c>
      <c r="G34" s="20">
        <f t="shared" ca="1" si="6"/>
        <v>6</v>
      </c>
      <c r="H34" s="21" t="s">
        <v>220</v>
      </c>
    </row>
    <row r="35" spans="1:8" ht="18.75" customHeight="1" x14ac:dyDescent="0.25">
      <c r="A35" s="22" t="str">
        <f t="shared" si="7"/>
        <v>D7</v>
      </c>
      <c r="B35" s="22">
        <f t="shared" si="8"/>
        <v>34</v>
      </c>
      <c r="C35" s="36" t="s">
        <v>249</v>
      </c>
      <c r="D35" s="23" t="s">
        <v>38</v>
      </c>
      <c r="E35" s="20">
        <f t="shared" si="9"/>
        <v>7</v>
      </c>
      <c r="F35" s="20" t="str">
        <f t="shared" si="10"/>
        <v>D7</v>
      </c>
      <c r="G35" s="20">
        <f t="shared" ca="1" si="6"/>
        <v>2</v>
      </c>
    </row>
    <row r="36" spans="1:8" ht="18.75" customHeight="1" x14ac:dyDescent="0.25">
      <c r="A36" s="22" t="str">
        <f t="shared" si="7"/>
        <v>D8</v>
      </c>
      <c r="B36" s="22">
        <f t="shared" si="8"/>
        <v>35</v>
      </c>
      <c r="C36" s="36" t="s">
        <v>7</v>
      </c>
      <c r="D36" s="23" t="s">
        <v>38</v>
      </c>
      <c r="E36" s="20">
        <f t="shared" si="9"/>
        <v>8</v>
      </c>
      <c r="F36" s="20" t="str">
        <f t="shared" si="10"/>
        <v>D8</v>
      </c>
      <c r="G36" s="20">
        <f t="shared" ca="1" si="6"/>
        <v>9</v>
      </c>
    </row>
    <row r="37" spans="1:8" ht="18.75" customHeight="1" x14ac:dyDescent="0.25">
      <c r="A37" s="22" t="str">
        <f t="shared" si="7"/>
        <v>D9</v>
      </c>
      <c r="B37" s="22">
        <f t="shared" si="8"/>
        <v>36</v>
      </c>
      <c r="C37" s="37" t="s">
        <v>17</v>
      </c>
      <c r="D37" s="23" t="s">
        <v>38</v>
      </c>
      <c r="E37" s="20">
        <f t="shared" si="9"/>
        <v>9</v>
      </c>
      <c r="F37" s="20" t="str">
        <f t="shared" si="10"/>
        <v>D9</v>
      </c>
      <c r="G37" s="20">
        <f t="shared" ca="1" si="6"/>
        <v>4</v>
      </c>
    </row>
    <row r="38" spans="1:8" ht="18.75" customHeight="1" x14ac:dyDescent="0.25">
      <c r="A38" s="22" t="str">
        <f t="shared" si="7"/>
        <v>E1</v>
      </c>
      <c r="B38" s="22">
        <f t="shared" si="8"/>
        <v>37</v>
      </c>
      <c r="C38" s="36" t="s">
        <v>128</v>
      </c>
      <c r="D38" s="23" t="s">
        <v>40</v>
      </c>
      <c r="E38" s="20">
        <f t="shared" si="9"/>
        <v>1</v>
      </c>
      <c r="F38" s="20" t="str">
        <f t="shared" si="10"/>
        <v>E1</v>
      </c>
      <c r="G38" s="20">
        <f t="shared" ca="1" si="6"/>
        <v>7</v>
      </c>
    </row>
    <row r="39" spans="1:8" ht="18.75" customHeight="1" x14ac:dyDescent="0.25">
      <c r="A39" s="22" t="str">
        <f t="shared" si="7"/>
        <v>E2</v>
      </c>
      <c r="B39" s="22">
        <f t="shared" si="8"/>
        <v>38</v>
      </c>
      <c r="C39" s="36" t="s">
        <v>192</v>
      </c>
      <c r="D39" s="23" t="s">
        <v>40</v>
      </c>
      <c r="E39" s="20">
        <f t="shared" si="9"/>
        <v>2</v>
      </c>
      <c r="F39" s="20" t="str">
        <f t="shared" si="10"/>
        <v>E2</v>
      </c>
      <c r="G39" s="20">
        <f t="shared" ca="1" si="6"/>
        <v>1</v>
      </c>
    </row>
    <row r="40" spans="1:8" ht="18.75" customHeight="1" x14ac:dyDescent="0.25">
      <c r="A40" s="22" t="str">
        <f t="shared" si="7"/>
        <v>E3</v>
      </c>
      <c r="B40" s="22">
        <f t="shared" si="8"/>
        <v>39</v>
      </c>
      <c r="C40" s="36" t="s">
        <v>247</v>
      </c>
      <c r="D40" s="23" t="s">
        <v>40</v>
      </c>
      <c r="E40" s="20">
        <f t="shared" si="9"/>
        <v>3</v>
      </c>
      <c r="F40" s="20" t="str">
        <f t="shared" si="10"/>
        <v>E3</v>
      </c>
      <c r="G40" s="20">
        <f t="shared" ca="1" si="6"/>
        <v>8</v>
      </c>
    </row>
    <row r="41" spans="1:8" ht="18.75" customHeight="1" x14ac:dyDescent="0.25">
      <c r="A41" s="22" t="str">
        <f t="shared" si="7"/>
        <v>E4</v>
      </c>
      <c r="B41" s="22">
        <f t="shared" si="8"/>
        <v>40</v>
      </c>
      <c r="C41" s="36" t="s">
        <v>133</v>
      </c>
      <c r="D41" s="23" t="s">
        <v>40</v>
      </c>
      <c r="E41" s="20">
        <f t="shared" si="9"/>
        <v>4</v>
      </c>
      <c r="F41" s="20" t="str">
        <f t="shared" si="10"/>
        <v>E4</v>
      </c>
      <c r="G41" s="20">
        <f t="shared" ca="1" si="6"/>
        <v>9</v>
      </c>
      <c r="H41" s="21" t="s">
        <v>235</v>
      </c>
    </row>
    <row r="42" spans="1:8" ht="18.75" customHeight="1" x14ac:dyDescent="0.25">
      <c r="A42" s="22" t="str">
        <f t="shared" si="7"/>
        <v>E5</v>
      </c>
      <c r="B42" s="22">
        <f t="shared" si="8"/>
        <v>41</v>
      </c>
      <c r="C42" s="36" t="s">
        <v>61</v>
      </c>
      <c r="D42" s="23" t="s">
        <v>40</v>
      </c>
      <c r="E42" s="20">
        <f t="shared" si="9"/>
        <v>5</v>
      </c>
      <c r="F42" s="20" t="str">
        <f t="shared" si="10"/>
        <v>E5</v>
      </c>
      <c r="G42" s="20">
        <f t="shared" ca="1" si="6"/>
        <v>4</v>
      </c>
    </row>
    <row r="43" spans="1:8" ht="18.75" customHeight="1" x14ac:dyDescent="0.25">
      <c r="A43" s="22" t="str">
        <f t="shared" si="7"/>
        <v>E6</v>
      </c>
      <c r="B43" s="22">
        <f t="shared" si="8"/>
        <v>42</v>
      </c>
      <c r="C43" s="36" t="s">
        <v>141</v>
      </c>
      <c r="D43" s="23" t="s">
        <v>40</v>
      </c>
      <c r="E43" s="20">
        <f t="shared" si="9"/>
        <v>6</v>
      </c>
      <c r="F43" s="20" t="str">
        <f t="shared" si="10"/>
        <v>E6</v>
      </c>
      <c r="G43" s="20">
        <f t="shared" ca="1" si="6"/>
        <v>6</v>
      </c>
    </row>
    <row r="44" spans="1:8" ht="18.75" customHeight="1" x14ac:dyDescent="0.25">
      <c r="A44" s="22" t="str">
        <f t="shared" si="7"/>
        <v>E7</v>
      </c>
      <c r="B44" s="22">
        <f t="shared" si="8"/>
        <v>43</v>
      </c>
      <c r="C44" s="36" t="s">
        <v>171</v>
      </c>
      <c r="D44" s="23" t="s">
        <v>40</v>
      </c>
      <c r="E44" s="20">
        <f t="shared" si="9"/>
        <v>7</v>
      </c>
      <c r="F44" s="20" t="str">
        <f t="shared" si="10"/>
        <v>E7</v>
      </c>
      <c r="G44" s="20">
        <f t="shared" ca="1" si="6"/>
        <v>3</v>
      </c>
    </row>
    <row r="45" spans="1:8" ht="18.75" customHeight="1" x14ac:dyDescent="0.25">
      <c r="A45" s="22" t="str">
        <f t="shared" si="7"/>
        <v>E8</v>
      </c>
      <c r="B45" s="22">
        <f t="shared" si="8"/>
        <v>44</v>
      </c>
      <c r="C45" s="36" t="s">
        <v>210</v>
      </c>
      <c r="D45" s="23" t="s">
        <v>40</v>
      </c>
      <c r="E45" s="20">
        <f t="shared" si="9"/>
        <v>8</v>
      </c>
      <c r="F45" s="20" t="str">
        <f t="shared" si="10"/>
        <v>E8</v>
      </c>
      <c r="G45" s="20">
        <f t="shared" ca="1" si="6"/>
        <v>5</v>
      </c>
    </row>
    <row r="46" spans="1:8" ht="20.100000000000001" customHeight="1" x14ac:dyDescent="0.25">
      <c r="A46" s="22" t="str">
        <f t="shared" si="7"/>
        <v>E9</v>
      </c>
      <c r="B46" s="22">
        <f t="shared" si="8"/>
        <v>45</v>
      </c>
      <c r="C46" s="36" t="s">
        <v>122</v>
      </c>
      <c r="D46" s="23" t="s">
        <v>40</v>
      </c>
      <c r="E46" s="20">
        <f t="shared" si="9"/>
        <v>9</v>
      </c>
      <c r="F46" s="20" t="str">
        <f t="shared" si="10"/>
        <v>E9</v>
      </c>
      <c r="G46" s="20">
        <f t="shared" ca="1" si="6"/>
        <v>2</v>
      </c>
    </row>
    <row r="47" spans="1:8" ht="20.100000000000001" customHeight="1" x14ac:dyDescent="0.25">
      <c r="A47" s="22" t="str">
        <f t="shared" si="7"/>
        <v>F1</v>
      </c>
      <c r="B47" s="22">
        <f t="shared" si="8"/>
        <v>46</v>
      </c>
      <c r="C47" s="36" t="s">
        <v>252</v>
      </c>
      <c r="D47" s="23" t="s">
        <v>42</v>
      </c>
      <c r="E47" s="20">
        <f t="shared" si="9"/>
        <v>1</v>
      </c>
      <c r="F47" s="20" t="str">
        <f t="shared" si="10"/>
        <v>F1</v>
      </c>
      <c r="G47" s="20">
        <f t="shared" ca="1" si="6"/>
        <v>4</v>
      </c>
    </row>
    <row r="48" spans="1:8" ht="20.100000000000001" customHeight="1" x14ac:dyDescent="0.25">
      <c r="A48" s="22" t="str">
        <f t="shared" si="7"/>
        <v>F2</v>
      </c>
      <c r="B48" s="22">
        <f t="shared" si="8"/>
        <v>47</v>
      </c>
      <c r="C48" s="36" t="s">
        <v>229</v>
      </c>
      <c r="D48" s="23" t="s">
        <v>42</v>
      </c>
      <c r="E48" s="20">
        <f t="shared" si="9"/>
        <v>2</v>
      </c>
      <c r="F48" s="20" t="str">
        <f t="shared" si="10"/>
        <v>F2</v>
      </c>
      <c r="G48" s="20">
        <f t="shared" ca="1" si="6"/>
        <v>7</v>
      </c>
    </row>
    <row r="49" spans="1:8" ht="20.100000000000001" customHeight="1" x14ac:dyDescent="0.25">
      <c r="A49" s="22" t="str">
        <f t="shared" si="7"/>
        <v>F3</v>
      </c>
      <c r="B49" s="22">
        <f t="shared" si="8"/>
        <v>48</v>
      </c>
      <c r="C49" s="36" t="s">
        <v>268</v>
      </c>
      <c r="D49" s="23" t="s">
        <v>42</v>
      </c>
      <c r="E49" s="20">
        <f t="shared" si="9"/>
        <v>3</v>
      </c>
      <c r="F49" s="20" t="str">
        <f t="shared" si="10"/>
        <v>F3</v>
      </c>
      <c r="G49" s="20">
        <f t="shared" ca="1" si="6"/>
        <v>1</v>
      </c>
    </row>
    <row r="50" spans="1:8" ht="20.100000000000001" customHeight="1" x14ac:dyDescent="0.25">
      <c r="A50" s="22" t="str">
        <f t="shared" si="7"/>
        <v>F4</v>
      </c>
      <c r="B50" s="22">
        <f t="shared" si="8"/>
        <v>49</v>
      </c>
      <c r="C50" s="37" t="s">
        <v>10</v>
      </c>
      <c r="D50" s="23" t="s">
        <v>42</v>
      </c>
      <c r="E50" s="20">
        <f t="shared" si="9"/>
        <v>4</v>
      </c>
      <c r="F50" s="20" t="str">
        <f t="shared" si="10"/>
        <v>F4</v>
      </c>
      <c r="G50" s="20">
        <f t="shared" ca="1" si="6"/>
        <v>5</v>
      </c>
    </row>
    <row r="51" spans="1:8" ht="20.100000000000001" customHeight="1" x14ac:dyDescent="0.25">
      <c r="A51" s="22" t="str">
        <f t="shared" si="7"/>
        <v>F5</v>
      </c>
      <c r="B51" s="22">
        <f t="shared" si="8"/>
        <v>50</v>
      </c>
      <c r="C51" s="36" t="s">
        <v>248</v>
      </c>
      <c r="D51" s="23" t="s">
        <v>42</v>
      </c>
      <c r="E51" s="20">
        <f t="shared" si="9"/>
        <v>5</v>
      </c>
      <c r="F51" s="20" t="str">
        <f t="shared" si="10"/>
        <v>F5</v>
      </c>
      <c r="G51" s="20">
        <f t="shared" ca="1" si="6"/>
        <v>3</v>
      </c>
    </row>
    <row r="52" spans="1:8" ht="20.100000000000001" customHeight="1" x14ac:dyDescent="0.25">
      <c r="A52" s="22" t="str">
        <f t="shared" si="7"/>
        <v>F6</v>
      </c>
      <c r="B52" s="22">
        <f t="shared" si="8"/>
        <v>51</v>
      </c>
      <c r="C52" s="36" t="s">
        <v>282</v>
      </c>
      <c r="D52" s="23" t="s">
        <v>42</v>
      </c>
      <c r="E52" s="20">
        <f t="shared" si="9"/>
        <v>6</v>
      </c>
      <c r="F52" s="20" t="str">
        <f t="shared" si="10"/>
        <v>F6</v>
      </c>
      <c r="G52" s="20">
        <f t="shared" ca="1" si="6"/>
        <v>2</v>
      </c>
    </row>
    <row r="53" spans="1:8" ht="20.100000000000001" customHeight="1" x14ac:dyDescent="0.25">
      <c r="A53" s="22" t="str">
        <f t="shared" si="7"/>
        <v>F7</v>
      </c>
      <c r="B53" s="22">
        <f t="shared" si="8"/>
        <v>52</v>
      </c>
      <c r="C53" s="36" t="s">
        <v>238</v>
      </c>
      <c r="D53" s="23" t="s">
        <v>42</v>
      </c>
      <c r="E53" s="20">
        <f t="shared" si="9"/>
        <v>7</v>
      </c>
      <c r="F53" s="20" t="str">
        <f t="shared" si="10"/>
        <v>F7</v>
      </c>
      <c r="G53" s="20">
        <f t="shared" ca="1" si="6"/>
        <v>6</v>
      </c>
    </row>
    <row r="54" spans="1:8" ht="20.100000000000001" customHeight="1" x14ac:dyDescent="0.25">
      <c r="A54" s="22" t="str">
        <f t="shared" si="7"/>
        <v>F8</v>
      </c>
      <c r="B54" s="22">
        <f t="shared" si="8"/>
        <v>53</v>
      </c>
      <c r="C54" s="36" t="s">
        <v>135</v>
      </c>
      <c r="D54" s="23" t="s">
        <v>42</v>
      </c>
      <c r="E54" s="20">
        <f t="shared" si="9"/>
        <v>8</v>
      </c>
      <c r="F54" s="20" t="str">
        <f t="shared" si="10"/>
        <v>F8</v>
      </c>
      <c r="G54" s="20">
        <f t="shared" ca="1" si="6"/>
        <v>8</v>
      </c>
      <c r="H54" s="35"/>
    </row>
    <row r="55" spans="1:8" ht="20.100000000000001" customHeight="1" x14ac:dyDescent="0.25">
      <c r="A55" s="22" t="str">
        <f t="shared" si="7"/>
        <v>G1</v>
      </c>
      <c r="B55" s="22">
        <f t="shared" si="8"/>
        <v>54</v>
      </c>
      <c r="C55" s="36" t="s">
        <v>69</v>
      </c>
      <c r="D55" s="23" t="s">
        <v>224</v>
      </c>
      <c r="E55" s="20">
        <f t="shared" si="9"/>
        <v>1</v>
      </c>
      <c r="F55" s="20" t="str">
        <f t="shared" si="10"/>
        <v>G1</v>
      </c>
      <c r="G55" s="20">
        <f t="shared" ca="1" si="6"/>
        <v>5</v>
      </c>
    </row>
    <row r="56" spans="1:8" ht="20.100000000000001" customHeight="1" x14ac:dyDescent="0.25">
      <c r="A56" s="22" t="str">
        <f t="shared" si="7"/>
        <v>G2</v>
      </c>
      <c r="B56" s="22">
        <f t="shared" si="8"/>
        <v>55</v>
      </c>
      <c r="C56" s="36" t="s">
        <v>18</v>
      </c>
      <c r="D56" s="23" t="s">
        <v>224</v>
      </c>
      <c r="E56" s="20">
        <f t="shared" si="9"/>
        <v>2</v>
      </c>
      <c r="F56" s="20" t="str">
        <f t="shared" si="10"/>
        <v>G2</v>
      </c>
      <c r="G56" s="20">
        <f t="shared" ca="1" si="6"/>
        <v>1</v>
      </c>
    </row>
    <row r="57" spans="1:8" ht="20.100000000000001" customHeight="1" x14ac:dyDescent="0.25">
      <c r="A57" s="22" t="str">
        <f t="shared" si="7"/>
        <v>G3</v>
      </c>
      <c r="B57" s="22">
        <f t="shared" si="8"/>
        <v>56</v>
      </c>
      <c r="C57" s="36" t="s">
        <v>241</v>
      </c>
      <c r="D57" s="23" t="s">
        <v>224</v>
      </c>
      <c r="E57" s="20">
        <f t="shared" si="9"/>
        <v>3</v>
      </c>
      <c r="F57" s="20" t="str">
        <f t="shared" si="10"/>
        <v>G3</v>
      </c>
      <c r="G57" s="20">
        <f t="shared" ca="1" si="6"/>
        <v>6</v>
      </c>
    </row>
    <row r="58" spans="1:8" ht="20.100000000000001" customHeight="1" x14ac:dyDescent="0.25">
      <c r="A58" s="22" t="str">
        <f t="shared" si="7"/>
        <v>G4</v>
      </c>
      <c r="B58" s="22">
        <f t="shared" si="8"/>
        <v>57</v>
      </c>
      <c r="C58" s="36" t="s">
        <v>251</v>
      </c>
      <c r="D58" s="23" t="s">
        <v>224</v>
      </c>
      <c r="E58" s="20">
        <f t="shared" si="9"/>
        <v>4</v>
      </c>
      <c r="F58" s="20" t="str">
        <f t="shared" si="10"/>
        <v>G4</v>
      </c>
      <c r="G58" s="20">
        <f t="shared" ca="1" si="6"/>
        <v>3</v>
      </c>
      <c r="H58" s="35" t="s">
        <v>262</v>
      </c>
    </row>
    <row r="59" spans="1:8" ht="20.100000000000001" customHeight="1" x14ac:dyDescent="0.25">
      <c r="A59" s="22" t="str">
        <f t="shared" si="7"/>
        <v>G5</v>
      </c>
      <c r="B59" s="22">
        <f t="shared" si="8"/>
        <v>58</v>
      </c>
      <c r="C59" s="36" t="s">
        <v>112</v>
      </c>
      <c r="D59" s="23" t="s">
        <v>224</v>
      </c>
      <c r="E59" s="20">
        <f t="shared" si="9"/>
        <v>5</v>
      </c>
      <c r="F59" s="20" t="str">
        <f t="shared" si="10"/>
        <v>G5</v>
      </c>
      <c r="G59" s="20">
        <f t="shared" ca="1" si="6"/>
        <v>8</v>
      </c>
      <c r="H59" s="21" t="s">
        <v>200</v>
      </c>
    </row>
    <row r="60" spans="1:8" ht="20.100000000000001" customHeight="1" x14ac:dyDescent="0.25">
      <c r="A60" s="22" t="str">
        <f t="shared" si="7"/>
        <v>G6</v>
      </c>
      <c r="B60" s="22">
        <f t="shared" si="8"/>
        <v>59</v>
      </c>
      <c r="C60" s="36" t="s">
        <v>198</v>
      </c>
      <c r="D60" s="23" t="s">
        <v>224</v>
      </c>
      <c r="E60" s="20">
        <f t="shared" si="9"/>
        <v>6</v>
      </c>
      <c r="F60" s="20" t="str">
        <f t="shared" si="10"/>
        <v>G6</v>
      </c>
      <c r="G60" s="20">
        <f t="shared" ca="1" si="6"/>
        <v>4</v>
      </c>
    </row>
    <row r="61" spans="1:8" ht="20.100000000000001" customHeight="1" x14ac:dyDescent="0.25">
      <c r="A61" s="22" t="str">
        <f t="shared" si="7"/>
        <v>G7</v>
      </c>
      <c r="B61" s="22">
        <f t="shared" si="8"/>
        <v>60</v>
      </c>
      <c r="C61" s="36" t="s">
        <v>259</v>
      </c>
      <c r="D61" s="23" t="s">
        <v>224</v>
      </c>
      <c r="E61" s="20">
        <f t="shared" si="9"/>
        <v>7</v>
      </c>
      <c r="F61" s="20" t="str">
        <f t="shared" si="10"/>
        <v>G7</v>
      </c>
      <c r="G61" s="20">
        <f t="shared" ref="G61:G92" ca="1" si="11">VLOOKUP(C61,INDIRECT("'"&amp;D61&amp;" liga'!$A$1:$O$30"),15,FALSE)</f>
        <v>7</v>
      </c>
    </row>
    <row r="62" spans="1:8" ht="20.100000000000001" customHeight="1" x14ac:dyDescent="0.25">
      <c r="A62" s="22" t="str">
        <f t="shared" si="7"/>
        <v>G8</v>
      </c>
      <c r="B62" s="22">
        <f t="shared" si="8"/>
        <v>61</v>
      </c>
      <c r="C62" s="36" t="s">
        <v>231</v>
      </c>
      <c r="D62" s="23" t="s">
        <v>224</v>
      </c>
      <c r="E62" s="20">
        <f t="shared" si="9"/>
        <v>8</v>
      </c>
      <c r="F62" s="20" t="str">
        <f t="shared" si="10"/>
        <v>G8</v>
      </c>
      <c r="G62" s="20">
        <f t="shared" ca="1" si="11"/>
        <v>2</v>
      </c>
    </row>
    <row r="63" spans="1:8" ht="20.100000000000001" customHeight="1" x14ac:dyDescent="0.25">
      <c r="A63" s="22" t="str">
        <f t="shared" si="7"/>
        <v>H1</v>
      </c>
      <c r="B63" s="22">
        <f t="shared" si="8"/>
        <v>62</v>
      </c>
      <c r="C63" s="36" t="s">
        <v>275</v>
      </c>
      <c r="D63" s="23" t="s">
        <v>277</v>
      </c>
      <c r="E63" s="20">
        <f t="shared" si="9"/>
        <v>1</v>
      </c>
      <c r="F63" s="20" t="str">
        <f t="shared" si="10"/>
        <v>H1</v>
      </c>
      <c r="G63" s="20">
        <f t="shared" ca="1" si="11"/>
        <v>5</v>
      </c>
    </row>
    <row r="64" spans="1:8" ht="20.100000000000001" customHeight="1" x14ac:dyDescent="0.25">
      <c r="A64" s="22" t="str">
        <f t="shared" si="7"/>
        <v>H2</v>
      </c>
      <c r="B64" s="22">
        <f t="shared" si="8"/>
        <v>63</v>
      </c>
      <c r="C64" s="36" t="s">
        <v>276</v>
      </c>
      <c r="D64" s="23" t="s">
        <v>277</v>
      </c>
      <c r="E64" s="20">
        <f t="shared" si="9"/>
        <v>2</v>
      </c>
      <c r="F64" s="20" t="str">
        <f t="shared" si="10"/>
        <v>H2</v>
      </c>
      <c r="G64" s="20">
        <f t="shared" ca="1" si="11"/>
        <v>7</v>
      </c>
    </row>
    <row r="65" spans="1:8" ht="20.100000000000001" customHeight="1" x14ac:dyDescent="0.25">
      <c r="A65" s="22" t="str">
        <f t="shared" si="7"/>
        <v>H3</v>
      </c>
      <c r="B65" s="22">
        <f t="shared" si="8"/>
        <v>64</v>
      </c>
      <c r="C65" s="36" t="s">
        <v>274</v>
      </c>
      <c r="D65" s="23" t="s">
        <v>277</v>
      </c>
      <c r="E65" s="20">
        <f t="shared" si="9"/>
        <v>3</v>
      </c>
      <c r="F65" s="20" t="str">
        <f t="shared" si="10"/>
        <v>H3</v>
      </c>
      <c r="G65" s="20">
        <f t="shared" ca="1" si="11"/>
        <v>1</v>
      </c>
    </row>
    <row r="66" spans="1:8" ht="20.100000000000001" customHeight="1" x14ac:dyDescent="0.25">
      <c r="A66" s="22" t="str">
        <f t="shared" ref="A66:A97" si="12">F66</f>
        <v>H4</v>
      </c>
      <c r="B66" s="22">
        <f t="shared" ref="B66:B97" si="13">ROW()-1</f>
        <v>65</v>
      </c>
      <c r="C66" s="36" t="s">
        <v>272</v>
      </c>
      <c r="D66" s="23" t="s">
        <v>277</v>
      </c>
      <c r="E66" s="20">
        <f t="shared" ref="E66:E97" si="14">IF(D66=D65,E65+1,1)</f>
        <v>4</v>
      </c>
      <c r="F66" s="20" t="str">
        <f t="shared" ref="F66:F97" si="15">CONCATENATE(D66,E66)</f>
        <v>H4</v>
      </c>
      <c r="G66" s="20">
        <f t="shared" ca="1" si="11"/>
        <v>6</v>
      </c>
    </row>
    <row r="67" spans="1:8" ht="20.100000000000001" customHeight="1" x14ac:dyDescent="0.25">
      <c r="A67" s="22" t="str">
        <f t="shared" si="12"/>
        <v>H5</v>
      </c>
      <c r="B67" s="22">
        <f t="shared" si="13"/>
        <v>66</v>
      </c>
      <c r="C67" s="36" t="s">
        <v>281</v>
      </c>
      <c r="D67" s="23" t="s">
        <v>277</v>
      </c>
      <c r="E67" s="20">
        <f t="shared" si="14"/>
        <v>5</v>
      </c>
      <c r="F67" s="20" t="str">
        <f t="shared" si="15"/>
        <v>H5</v>
      </c>
      <c r="G67" s="20">
        <f t="shared" ca="1" si="11"/>
        <v>3</v>
      </c>
    </row>
    <row r="68" spans="1:8" ht="20.100000000000001" customHeight="1" x14ac:dyDescent="0.25">
      <c r="A68" s="22" t="str">
        <f t="shared" si="12"/>
        <v>H6</v>
      </c>
      <c r="B68" s="22">
        <f t="shared" si="13"/>
        <v>67</v>
      </c>
      <c r="C68" s="36" t="s">
        <v>273</v>
      </c>
      <c r="D68" s="23" t="s">
        <v>277</v>
      </c>
      <c r="E68" s="20">
        <f t="shared" si="14"/>
        <v>6</v>
      </c>
      <c r="F68" s="20" t="str">
        <f t="shared" si="15"/>
        <v>H6</v>
      </c>
      <c r="G68" s="20">
        <f t="shared" ca="1" si="11"/>
        <v>2</v>
      </c>
    </row>
    <row r="69" spans="1:8" ht="20.100000000000001" customHeight="1" x14ac:dyDescent="0.25">
      <c r="A69" s="22" t="str">
        <f t="shared" si="12"/>
        <v>H7</v>
      </c>
      <c r="B69" s="22">
        <f t="shared" si="13"/>
        <v>68</v>
      </c>
      <c r="C69" s="36" t="s">
        <v>271</v>
      </c>
      <c r="D69" s="23" t="s">
        <v>277</v>
      </c>
      <c r="E69" s="20">
        <f t="shared" si="14"/>
        <v>7</v>
      </c>
      <c r="F69" s="20" t="str">
        <f t="shared" si="15"/>
        <v>H7</v>
      </c>
      <c r="G69" s="20">
        <f t="shared" ca="1" si="11"/>
        <v>4</v>
      </c>
    </row>
    <row r="70" spans="1:8" ht="19.899999999999999" hidden="1" customHeight="1" x14ac:dyDescent="0.3">
      <c r="A70" s="22" t="str">
        <f t="shared" si="12"/>
        <v>Z1</v>
      </c>
      <c r="B70" s="22">
        <f t="shared" si="13"/>
        <v>69</v>
      </c>
      <c r="C70" s="36" t="s">
        <v>99</v>
      </c>
      <c r="D70" s="23" t="s">
        <v>75</v>
      </c>
      <c r="E70" s="20">
        <f t="shared" si="14"/>
        <v>1</v>
      </c>
      <c r="F70" s="20" t="str">
        <f t="shared" si="15"/>
        <v>Z1</v>
      </c>
      <c r="G70" s="20" t="e">
        <f t="shared" ca="1" si="11"/>
        <v>#REF!</v>
      </c>
    </row>
    <row r="71" spans="1:8" ht="19.899999999999999" hidden="1" customHeight="1" x14ac:dyDescent="0.3">
      <c r="A71" s="22" t="str">
        <f t="shared" si="12"/>
        <v>Z2</v>
      </c>
      <c r="B71" s="22">
        <f t="shared" si="13"/>
        <v>70</v>
      </c>
      <c r="C71" s="36" t="s">
        <v>26</v>
      </c>
      <c r="D71" s="23" t="s">
        <v>75</v>
      </c>
      <c r="E71" s="20">
        <f t="shared" si="14"/>
        <v>2</v>
      </c>
      <c r="F71" s="20" t="str">
        <f t="shared" si="15"/>
        <v>Z2</v>
      </c>
      <c r="G71" s="20" t="e">
        <f t="shared" ca="1" si="11"/>
        <v>#REF!</v>
      </c>
    </row>
    <row r="72" spans="1:8" ht="19.899999999999999" hidden="1" customHeight="1" x14ac:dyDescent="0.3">
      <c r="A72" s="22" t="str">
        <f t="shared" si="12"/>
        <v>Z3</v>
      </c>
      <c r="B72" s="22">
        <f t="shared" si="13"/>
        <v>71</v>
      </c>
      <c r="C72" s="36" t="s">
        <v>23</v>
      </c>
      <c r="D72" s="23" t="s">
        <v>75</v>
      </c>
      <c r="E72" s="20">
        <f t="shared" si="14"/>
        <v>3</v>
      </c>
      <c r="F72" s="20" t="str">
        <f t="shared" si="15"/>
        <v>Z3</v>
      </c>
      <c r="G72" s="20" t="e">
        <f t="shared" ca="1" si="11"/>
        <v>#REF!</v>
      </c>
      <c r="H72" s="21" t="s">
        <v>203</v>
      </c>
    </row>
    <row r="73" spans="1:8" ht="19.899999999999999" hidden="1" customHeight="1" x14ac:dyDescent="0.3">
      <c r="A73" s="22" t="str">
        <f t="shared" si="12"/>
        <v>Z4</v>
      </c>
      <c r="B73" s="22">
        <f t="shared" si="13"/>
        <v>72</v>
      </c>
      <c r="C73" s="36" t="s">
        <v>130</v>
      </c>
      <c r="D73" s="23" t="s">
        <v>75</v>
      </c>
      <c r="E73" s="20">
        <f t="shared" si="14"/>
        <v>4</v>
      </c>
      <c r="F73" s="20" t="str">
        <f t="shared" si="15"/>
        <v>Z4</v>
      </c>
      <c r="G73" s="20" t="e">
        <f t="shared" ca="1" si="11"/>
        <v>#REF!</v>
      </c>
      <c r="H73" s="21" t="s">
        <v>167</v>
      </c>
    </row>
    <row r="74" spans="1:8" ht="19.899999999999999" hidden="1" customHeight="1" x14ac:dyDescent="0.3">
      <c r="A74" s="22" t="str">
        <f t="shared" si="12"/>
        <v>Z5</v>
      </c>
      <c r="B74" s="22">
        <f t="shared" si="13"/>
        <v>73</v>
      </c>
      <c r="C74" s="36" t="s">
        <v>91</v>
      </c>
      <c r="D74" s="23" t="s">
        <v>75</v>
      </c>
      <c r="E74" s="20">
        <f t="shared" si="14"/>
        <v>5</v>
      </c>
      <c r="F74" s="20" t="str">
        <f t="shared" si="15"/>
        <v>Z5</v>
      </c>
      <c r="G74" s="20" t="e">
        <f t="shared" ca="1" si="11"/>
        <v>#REF!</v>
      </c>
    </row>
    <row r="75" spans="1:8" ht="19.899999999999999" hidden="1" customHeight="1" x14ac:dyDescent="0.3">
      <c r="A75" s="22" t="str">
        <f t="shared" si="12"/>
        <v>Z6</v>
      </c>
      <c r="B75" s="22">
        <f t="shared" si="13"/>
        <v>74</v>
      </c>
      <c r="C75" s="36" t="s">
        <v>139</v>
      </c>
      <c r="D75" s="23" t="s">
        <v>75</v>
      </c>
      <c r="E75" s="20">
        <f t="shared" si="14"/>
        <v>6</v>
      </c>
      <c r="F75" s="20" t="str">
        <f t="shared" si="15"/>
        <v>Z6</v>
      </c>
      <c r="G75" s="20" t="e">
        <f t="shared" ca="1" si="11"/>
        <v>#REF!</v>
      </c>
      <c r="H75" s="21" t="s">
        <v>167</v>
      </c>
    </row>
    <row r="76" spans="1:8" ht="19.899999999999999" hidden="1" customHeight="1" x14ac:dyDescent="0.3">
      <c r="A76" s="22" t="str">
        <f t="shared" si="12"/>
        <v>Z7</v>
      </c>
      <c r="B76" s="22">
        <f t="shared" si="13"/>
        <v>75</v>
      </c>
      <c r="C76" s="36" t="s">
        <v>156</v>
      </c>
      <c r="D76" s="23" t="s">
        <v>75</v>
      </c>
      <c r="E76" s="20">
        <f t="shared" si="14"/>
        <v>7</v>
      </c>
      <c r="F76" s="20" t="str">
        <f t="shared" si="15"/>
        <v>Z7</v>
      </c>
      <c r="G76" s="20" t="e">
        <f t="shared" ca="1" si="11"/>
        <v>#REF!</v>
      </c>
      <c r="H76" s="21" t="s">
        <v>199</v>
      </c>
    </row>
    <row r="77" spans="1:8" ht="19.899999999999999" hidden="1" customHeight="1" x14ac:dyDescent="0.3">
      <c r="A77" s="22" t="str">
        <f t="shared" si="12"/>
        <v>Z8</v>
      </c>
      <c r="B77" s="22">
        <f t="shared" si="13"/>
        <v>76</v>
      </c>
      <c r="C77" s="36" t="s">
        <v>131</v>
      </c>
      <c r="D77" s="23" t="s">
        <v>75</v>
      </c>
      <c r="E77" s="20">
        <f t="shared" si="14"/>
        <v>8</v>
      </c>
      <c r="F77" s="20" t="str">
        <f t="shared" si="15"/>
        <v>Z8</v>
      </c>
      <c r="G77" s="20" t="e">
        <f t="shared" ca="1" si="11"/>
        <v>#REF!</v>
      </c>
    </row>
    <row r="78" spans="1:8" ht="19.899999999999999" hidden="1" customHeight="1" x14ac:dyDescent="0.3">
      <c r="A78" s="22" t="str">
        <f t="shared" si="12"/>
        <v>Z9</v>
      </c>
      <c r="B78" s="22">
        <f t="shared" si="13"/>
        <v>77</v>
      </c>
      <c r="C78" s="36" t="s">
        <v>208</v>
      </c>
      <c r="D78" s="23" t="s">
        <v>75</v>
      </c>
      <c r="E78" s="20">
        <f t="shared" si="14"/>
        <v>9</v>
      </c>
      <c r="F78" s="20" t="str">
        <f t="shared" si="15"/>
        <v>Z9</v>
      </c>
      <c r="G78" s="20" t="e">
        <f t="shared" ca="1" si="11"/>
        <v>#REF!</v>
      </c>
    </row>
    <row r="79" spans="1:8" ht="19.899999999999999" hidden="1" customHeight="1" x14ac:dyDescent="0.3">
      <c r="A79" s="22" t="str">
        <f t="shared" si="12"/>
        <v>Z10</v>
      </c>
      <c r="B79" s="22">
        <f t="shared" si="13"/>
        <v>78</v>
      </c>
      <c r="C79" s="36" t="s">
        <v>115</v>
      </c>
      <c r="D79" s="23" t="s">
        <v>75</v>
      </c>
      <c r="E79" s="20">
        <f t="shared" si="14"/>
        <v>10</v>
      </c>
      <c r="F79" s="20" t="str">
        <f t="shared" si="15"/>
        <v>Z10</v>
      </c>
      <c r="G79" s="20" t="e">
        <f t="shared" ca="1" si="11"/>
        <v>#REF!</v>
      </c>
    </row>
    <row r="80" spans="1:8" ht="19.899999999999999" hidden="1" customHeight="1" x14ac:dyDescent="0.3">
      <c r="A80" s="22" t="str">
        <f t="shared" si="12"/>
        <v>Z11</v>
      </c>
      <c r="B80" s="22">
        <f t="shared" si="13"/>
        <v>79</v>
      </c>
      <c r="C80" s="36" t="s">
        <v>201</v>
      </c>
      <c r="D80" s="23" t="s">
        <v>75</v>
      </c>
      <c r="E80" s="20">
        <f t="shared" si="14"/>
        <v>11</v>
      </c>
      <c r="F80" s="20" t="str">
        <f t="shared" si="15"/>
        <v>Z11</v>
      </c>
      <c r="G80" s="20" t="e">
        <f t="shared" ca="1" si="11"/>
        <v>#REF!</v>
      </c>
      <c r="H80" s="21" t="s">
        <v>204</v>
      </c>
    </row>
    <row r="81" spans="1:8" ht="19.899999999999999" hidden="1" customHeight="1" x14ac:dyDescent="0.3">
      <c r="A81" s="22" t="str">
        <f t="shared" si="12"/>
        <v>Z12</v>
      </c>
      <c r="B81" s="22">
        <f t="shared" si="13"/>
        <v>80</v>
      </c>
      <c r="C81" s="36" t="s">
        <v>60</v>
      </c>
      <c r="D81" s="23" t="s">
        <v>75</v>
      </c>
      <c r="E81" s="20">
        <f t="shared" si="14"/>
        <v>12</v>
      </c>
      <c r="F81" s="20" t="str">
        <f t="shared" si="15"/>
        <v>Z12</v>
      </c>
      <c r="G81" s="20" t="e">
        <f t="shared" ca="1" si="11"/>
        <v>#REF!</v>
      </c>
    </row>
    <row r="82" spans="1:8" ht="19.899999999999999" hidden="1" customHeight="1" x14ac:dyDescent="0.3">
      <c r="A82" s="22" t="str">
        <f t="shared" si="12"/>
        <v>Z13</v>
      </c>
      <c r="B82" s="22">
        <f t="shared" si="13"/>
        <v>81</v>
      </c>
      <c r="C82" s="36" t="s">
        <v>64</v>
      </c>
      <c r="D82" s="23" t="s">
        <v>75</v>
      </c>
      <c r="E82" s="20">
        <f t="shared" si="14"/>
        <v>13</v>
      </c>
      <c r="F82" s="20" t="str">
        <f t="shared" si="15"/>
        <v>Z13</v>
      </c>
      <c r="G82" s="20" t="e">
        <f t="shared" ca="1" si="11"/>
        <v>#REF!</v>
      </c>
    </row>
    <row r="83" spans="1:8" ht="19.899999999999999" hidden="1" customHeight="1" x14ac:dyDescent="0.3">
      <c r="A83" s="22" t="str">
        <f t="shared" si="12"/>
        <v>Z14</v>
      </c>
      <c r="B83" s="22">
        <f t="shared" si="13"/>
        <v>82</v>
      </c>
      <c r="C83" s="36" t="s">
        <v>168</v>
      </c>
      <c r="D83" s="23" t="s">
        <v>75</v>
      </c>
      <c r="E83" s="20">
        <f t="shared" si="14"/>
        <v>14</v>
      </c>
      <c r="F83" s="20" t="str">
        <f t="shared" si="15"/>
        <v>Z14</v>
      </c>
      <c r="G83" s="20" t="e">
        <f t="shared" ca="1" si="11"/>
        <v>#REF!</v>
      </c>
      <c r="H83" s="21" t="s">
        <v>177</v>
      </c>
    </row>
    <row r="84" spans="1:8" ht="19.899999999999999" hidden="1" customHeight="1" x14ac:dyDescent="0.3">
      <c r="A84" s="22" t="str">
        <f t="shared" si="12"/>
        <v>Z15</v>
      </c>
      <c r="B84" s="22">
        <f t="shared" si="13"/>
        <v>83</v>
      </c>
      <c r="C84" s="36" t="s">
        <v>183</v>
      </c>
      <c r="D84" s="23" t="s">
        <v>75</v>
      </c>
      <c r="E84" s="20">
        <f t="shared" si="14"/>
        <v>15</v>
      </c>
      <c r="F84" s="20" t="str">
        <f t="shared" si="15"/>
        <v>Z15</v>
      </c>
      <c r="G84" s="20" t="e">
        <f t="shared" ca="1" si="11"/>
        <v>#REF!</v>
      </c>
      <c r="H84" s="21" t="s">
        <v>184</v>
      </c>
    </row>
    <row r="85" spans="1:8" ht="19.899999999999999" hidden="1" customHeight="1" x14ac:dyDescent="0.3">
      <c r="A85" s="22" t="str">
        <f t="shared" si="12"/>
        <v>Z16</v>
      </c>
      <c r="B85" s="22">
        <f t="shared" si="13"/>
        <v>84</v>
      </c>
      <c r="C85" s="36" t="s">
        <v>143</v>
      </c>
      <c r="D85" s="23" t="s">
        <v>75</v>
      </c>
      <c r="E85" s="20">
        <f t="shared" si="14"/>
        <v>16</v>
      </c>
      <c r="F85" s="20" t="str">
        <f t="shared" si="15"/>
        <v>Z16</v>
      </c>
      <c r="G85" s="20" t="e">
        <f t="shared" ca="1" si="11"/>
        <v>#REF!</v>
      </c>
      <c r="H85" s="21" t="s">
        <v>170</v>
      </c>
    </row>
    <row r="86" spans="1:8" ht="19.899999999999999" hidden="1" customHeight="1" x14ac:dyDescent="0.3">
      <c r="A86" s="22" t="str">
        <f t="shared" si="12"/>
        <v>Z17</v>
      </c>
      <c r="B86" s="22">
        <f t="shared" si="13"/>
        <v>85</v>
      </c>
      <c r="C86" s="36" t="s">
        <v>124</v>
      </c>
      <c r="D86" s="23" t="s">
        <v>75</v>
      </c>
      <c r="E86" s="20">
        <f t="shared" si="14"/>
        <v>17</v>
      </c>
      <c r="F86" s="20" t="str">
        <f t="shared" si="15"/>
        <v>Z17</v>
      </c>
      <c r="G86" s="20" t="e">
        <f t="shared" ca="1" si="11"/>
        <v>#REF!</v>
      </c>
    </row>
    <row r="87" spans="1:8" ht="19.899999999999999" hidden="1" customHeight="1" x14ac:dyDescent="0.3">
      <c r="A87" s="22" t="str">
        <f t="shared" si="12"/>
        <v>Z18</v>
      </c>
      <c r="B87" s="22">
        <f t="shared" si="13"/>
        <v>86</v>
      </c>
      <c r="C87" s="36" t="s">
        <v>118</v>
      </c>
      <c r="D87" s="23" t="s">
        <v>75</v>
      </c>
      <c r="E87" s="20">
        <f t="shared" si="14"/>
        <v>18</v>
      </c>
      <c r="F87" s="20" t="str">
        <f t="shared" si="15"/>
        <v>Z18</v>
      </c>
      <c r="G87" s="20" t="e">
        <f t="shared" ca="1" si="11"/>
        <v>#REF!</v>
      </c>
      <c r="H87" s="21" t="s">
        <v>191</v>
      </c>
    </row>
    <row r="88" spans="1:8" ht="19.899999999999999" hidden="1" customHeight="1" x14ac:dyDescent="0.3">
      <c r="A88" s="22" t="str">
        <f t="shared" si="12"/>
        <v>Z19</v>
      </c>
      <c r="B88" s="22">
        <f t="shared" si="13"/>
        <v>87</v>
      </c>
      <c r="C88" s="36" t="s">
        <v>19</v>
      </c>
      <c r="D88" s="23" t="s">
        <v>75</v>
      </c>
      <c r="E88" s="20">
        <f t="shared" si="14"/>
        <v>19</v>
      </c>
      <c r="F88" s="20" t="str">
        <f t="shared" si="15"/>
        <v>Z19</v>
      </c>
      <c r="G88" s="20" t="e">
        <f t="shared" ca="1" si="11"/>
        <v>#REF!</v>
      </c>
      <c r="H88" s="21" t="s">
        <v>236</v>
      </c>
    </row>
    <row r="89" spans="1:8" ht="19.899999999999999" hidden="1" customHeight="1" x14ac:dyDescent="0.3">
      <c r="A89" s="22" t="str">
        <f t="shared" si="12"/>
        <v>Z20</v>
      </c>
      <c r="B89" s="22">
        <f t="shared" si="13"/>
        <v>88</v>
      </c>
      <c r="C89" s="36" t="s">
        <v>107</v>
      </c>
      <c r="D89" s="23" t="s">
        <v>75</v>
      </c>
      <c r="E89" s="20">
        <f t="shared" si="14"/>
        <v>20</v>
      </c>
      <c r="F89" s="20" t="str">
        <f t="shared" si="15"/>
        <v>Z20</v>
      </c>
      <c r="G89" s="20" t="e">
        <f t="shared" ca="1" si="11"/>
        <v>#REF!</v>
      </c>
    </row>
    <row r="90" spans="1:8" ht="19.899999999999999" hidden="1" customHeight="1" x14ac:dyDescent="0.3">
      <c r="A90" s="22" t="str">
        <f t="shared" si="12"/>
        <v>Z21</v>
      </c>
      <c r="B90" s="22">
        <f t="shared" si="13"/>
        <v>89</v>
      </c>
      <c r="C90" s="36" t="s">
        <v>154</v>
      </c>
      <c r="D90" s="23" t="s">
        <v>75</v>
      </c>
      <c r="E90" s="20">
        <f t="shared" si="14"/>
        <v>21</v>
      </c>
      <c r="F90" s="20" t="str">
        <f t="shared" si="15"/>
        <v>Z21</v>
      </c>
      <c r="G90" s="20" t="e">
        <f t="shared" ca="1" si="11"/>
        <v>#REF!</v>
      </c>
      <c r="H90" s="21" t="s">
        <v>167</v>
      </c>
    </row>
    <row r="91" spans="1:8" ht="19.899999999999999" hidden="1" customHeight="1" x14ac:dyDescent="0.3">
      <c r="A91" s="22" t="str">
        <f t="shared" si="12"/>
        <v>Z22</v>
      </c>
      <c r="B91" s="22">
        <f t="shared" si="13"/>
        <v>90</v>
      </c>
      <c r="C91" s="36" t="s">
        <v>88</v>
      </c>
      <c r="D91" s="23" t="s">
        <v>75</v>
      </c>
      <c r="E91" s="20">
        <f t="shared" si="14"/>
        <v>22</v>
      </c>
      <c r="F91" s="20" t="str">
        <f t="shared" si="15"/>
        <v>Z22</v>
      </c>
      <c r="G91" s="20" t="e">
        <f t="shared" ca="1" si="11"/>
        <v>#REF!</v>
      </c>
      <c r="H91" s="21" t="s">
        <v>176</v>
      </c>
    </row>
    <row r="92" spans="1:8" ht="19.899999999999999" hidden="1" customHeight="1" x14ac:dyDescent="0.3">
      <c r="A92" s="22" t="str">
        <f t="shared" si="12"/>
        <v>Z23</v>
      </c>
      <c r="B92" s="22">
        <f t="shared" si="13"/>
        <v>91</v>
      </c>
      <c r="C92" s="36" t="s">
        <v>217</v>
      </c>
      <c r="D92" s="23" t="s">
        <v>75</v>
      </c>
      <c r="E92" s="20">
        <f t="shared" si="14"/>
        <v>23</v>
      </c>
      <c r="F92" s="20" t="str">
        <f t="shared" si="15"/>
        <v>Z23</v>
      </c>
      <c r="G92" s="20" t="e">
        <f t="shared" ca="1" si="11"/>
        <v>#REF!</v>
      </c>
      <c r="H92" s="21" t="s">
        <v>256</v>
      </c>
    </row>
    <row r="93" spans="1:8" ht="19.899999999999999" hidden="1" customHeight="1" x14ac:dyDescent="0.3">
      <c r="A93" s="22" t="str">
        <f t="shared" si="12"/>
        <v>Z24</v>
      </c>
      <c r="B93" s="22">
        <f t="shared" si="13"/>
        <v>92</v>
      </c>
      <c r="C93" s="36" t="s">
        <v>138</v>
      </c>
      <c r="D93" s="23" t="s">
        <v>75</v>
      </c>
      <c r="E93" s="20">
        <f t="shared" si="14"/>
        <v>24</v>
      </c>
      <c r="F93" s="20" t="str">
        <f t="shared" si="15"/>
        <v>Z24</v>
      </c>
      <c r="G93" s="20" t="e">
        <f t="shared" ref="G93:G124" ca="1" si="16">VLOOKUP(C93,INDIRECT("'"&amp;D93&amp;" liga'!$A$1:$O$30"),15,FALSE)</f>
        <v>#REF!</v>
      </c>
      <c r="H93" s="21" t="s">
        <v>175</v>
      </c>
    </row>
    <row r="94" spans="1:8" ht="19.899999999999999" hidden="1" customHeight="1" x14ac:dyDescent="0.3">
      <c r="A94" s="22" t="str">
        <f t="shared" si="12"/>
        <v>Z25</v>
      </c>
      <c r="B94" s="22">
        <f t="shared" si="13"/>
        <v>93</v>
      </c>
      <c r="C94" s="36" t="s">
        <v>98</v>
      </c>
      <c r="D94" s="23" t="s">
        <v>75</v>
      </c>
      <c r="E94" s="20">
        <f t="shared" si="14"/>
        <v>25</v>
      </c>
      <c r="F94" s="20" t="str">
        <f t="shared" si="15"/>
        <v>Z25</v>
      </c>
      <c r="G94" s="20" t="e">
        <f t="shared" ca="1" si="16"/>
        <v>#REF!</v>
      </c>
    </row>
    <row r="95" spans="1:8" ht="19.899999999999999" hidden="1" customHeight="1" x14ac:dyDescent="0.3">
      <c r="A95" s="22" t="str">
        <f t="shared" si="12"/>
        <v>Z26</v>
      </c>
      <c r="B95" s="22">
        <f t="shared" si="13"/>
        <v>94</v>
      </c>
      <c r="C95" s="36" t="s">
        <v>120</v>
      </c>
      <c r="D95" s="23" t="s">
        <v>75</v>
      </c>
      <c r="E95" s="20">
        <f t="shared" si="14"/>
        <v>26</v>
      </c>
      <c r="F95" s="20" t="str">
        <f t="shared" si="15"/>
        <v>Z26</v>
      </c>
      <c r="G95" s="20" t="e">
        <f t="shared" ca="1" si="16"/>
        <v>#REF!</v>
      </c>
      <c r="H95" s="21" t="s">
        <v>253</v>
      </c>
    </row>
    <row r="96" spans="1:8" ht="19.899999999999999" hidden="1" customHeight="1" x14ac:dyDescent="0.3">
      <c r="A96" s="22" t="str">
        <f t="shared" si="12"/>
        <v>Z27</v>
      </c>
      <c r="B96" s="22">
        <f t="shared" si="13"/>
        <v>95</v>
      </c>
      <c r="C96" s="36" t="s">
        <v>137</v>
      </c>
      <c r="D96" s="23" t="s">
        <v>75</v>
      </c>
      <c r="E96" s="20">
        <f t="shared" si="14"/>
        <v>27</v>
      </c>
      <c r="F96" s="20" t="str">
        <f t="shared" si="15"/>
        <v>Z27</v>
      </c>
      <c r="G96" s="20" t="e">
        <f t="shared" ca="1" si="16"/>
        <v>#REF!</v>
      </c>
    </row>
    <row r="97" spans="1:8" ht="19.899999999999999" hidden="1" customHeight="1" x14ac:dyDescent="0.3">
      <c r="A97" s="22" t="str">
        <f t="shared" si="12"/>
        <v>Z28</v>
      </c>
      <c r="B97" s="22">
        <f t="shared" si="13"/>
        <v>96</v>
      </c>
      <c r="C97" s="37" t="s">
        <v>48</v>
      </c>
      <c r="D97" s="23" t="s">
        <v>75</v>
      </c>
      <c r="E97" s="20">
        <f t="shared" si="14"/>
        <v>28</v>
      </c>
      <c r="F97" s="20" t="str">
        <f t="shared" si="15"/>
        <v>Z28</v>
      </c>
      <c r="G97" s="20" t="e">
        <f t="shared" ca="1" si="16"/>
        <v>#REF!</v>
      </c>
    </row>
    <row r="98" spans="1:8" ht="19.899999999999999" hidden="1" customHeight="1" x14ac:dyDescent="0.3">
      <c r="A98" s="22" t="str">
        <f t="shared" ref="A98:A129" si="17">F98</f>
        <v>Z29</v>
      </c>
      <c r="B98" s="22">
        <f t="shared" ref="B98:B129" si="18">ROW()-1</f>
        <v>97</v>
      </c>
      <c r="C98" s="36" t="s">
        <v>114</v>
      </c>
      <c r="D98" s="23" t="s">
        <v>75</v>
      </c>
      <c r="E98" s="20">
        <f t="shared" ref="E98:E129" si="19">IF(D98=D97,E97+1,1)</f>
        <v>29</v>
      </c>
      <c r="F98" s="20" t="str">
        <f t="shared" ref="F98:F129" si="20">CONCATENATE(D98,E98)</f>
        <v>Z29</v>
      </c>
      <c r="G98" s="20" t="e">
        <f t="shared" ca="1" si="16"/>
        <v>#REF!</v>
      </c>
    </row>
    <row r="99" spans="1:8" ht="19.899999999999999" hidden="1" customHeight="1" x14ac:dyDescent="0.3">
      <c r="A99" s="22" t="str">
        <f t="shared" si="17"/>
        <v>Z30</v>
      </c>
      <c r="B99" s="22">
        <f t="shared" si="18"/>
        <v>98</v>
      </c>
      <c r="C99" s="36" t="s">
        <v>173</v>
      </c>
      <c r="D99" s="23" t="s">
        <v>75</v>
      </c>
      <c r="E99" s="20">
        <f t="shared" si="19"/>
        <v>30</v>
      </c>
      <c r="F99" s="20" t="str">
        <f t="shared" si="20"/>
        <v>Z30</v>
      </c>
      <c r="G99" s="20" t="e">
        <f t="shared" ca="1" si="16"/>
        <v>#REF!</v>
      </c>
      <c r="H99" s="21" t="s">
        <v>246</v>
      </c>
    </row>
    <row r="100" spans="1:8" ht="19.899999999999999" hidden="1" customHeight="1" x14ac:dyDescent="0.3">
      <c r="A100" s="22" t="str">
        <f t="shared" si="17"/>
        <v>Z31</v>
      </c>
      <c r="B100" s="22">
        <f t="shared" si="18"/>
        <v>99</v>
      </c>
      <c r="C100" s="36" t="s">
        <v>116</v>
      </c>
      <c r="D100" s="23" t="s">
        <v>75</v>
      </c>
      <c r="E100" s="20">
        <f t="shared" si="19"/>
        <v>31</v>
      </c>
      <c r="F100" s="20" t="str">
        <f t="shared" si="20"/>
        <v>Z31</v>
      </c>
      <c r="G100" s="20" t="e">
        <f t="shared" ca="1" si="16"/>
        <v>#REF!</v>
      </c>
    </row>
    <row r="101" spans="1:8" ht="19.899999999999999" hidden="1" customHeight="1" x14ac:dyDescent="0.3">
      <c r="A101" s="22" t="str">
        <f t="shared" si="17"/>
        <v>Z32</v>
      </c>
      <c r="B101" s="22">
        <f t="shared" si="18"/>
        <v>100</v>
      </c>
      <c r="C101" s="36" t="s">
        <v>195</v>
      </c>
      <c r="D101" s="23" t="s">
        <v>75</v>
      </c>
      <c r="E101" s="20">
        <f t="shared" si="19"/>
        <v>32</v>
      </c>
      <c r="F101" s="20" t="str">
        <f t="shared" si="20"/>
        <v>Z32</v>
      </c>
      <c r="G101" s="20" t="e">
        <f t="shared" ca="1" si="16"/>
        <v>#REF!</v>
      </c>
      <c r="H101" s="21" t="s">
        <v>204</v>
      </c>
    </row>
    <row r="102" spans="1:8" ht="19.899999999999999" hidden="1" customHeight="1" x14ac:dyDescent="0.3">
      <c r="A102" s="22" t="str">
        <f t="shared" si="17"/>
        <v>Z33</v>
      </c>
      <c r="B102" s="22">
        <f t="shared" si="18"/>
        <v>101</v>
      </c>
      <c r="C102" s="36" t="s">
        <v>65</v>
      </c>
      <c r="D102" s="23" t="s">
        <v>75</v>
      </c>
      <c r="E102" s="20">
        <f t="shared" si="19"/>
        <v>33</v>
      </c>
      <c r="F102" s="20" t="str">
        <f t="shared" si="20"/>
        <v>Z33</v>
      </c>
      <c r="G102" s="20" t="e">
        <f t="shared" ca="1" si="16"/>
        <v>#REF!</v>
      </c>
    </row>
    <row r="103" spans="1:8" ht="19.899999999999999" hidden="1" customHeight="1" x14ac:dyDescent="0.3">
      <c r="A103" s="22" t="str">
        <f t="shared" si="17"/>
        <v>Z34</v>
      </c>
      <c r="B103" s="22">
        <f t="shared" si="18"/>
        <v>102</v>
      </c>
      <c r="C103" s="36" t="s">
        <v>58</v>
      </c>
      <c r="D103" s="23" t="s">
        <v>75</v>
      </c>
      <c r="E103" s="20">
        <f t="shared" si="19"/>
        <v>34</v>
      </c>
      <c r="F103" s="20" t="str">
        <f t="shared" si="20"/>
        <v>Z34</v>
      </c>
      <c r="G103" s="20" t="e">
        <f t="shared" ca="1" si="16"/>
        <v>#REF!</v>
      </c>
    </row>
    <row r="104" spans="1:8" ht="19.899999999999999" hidden="1" customHeight="1" x14ac:dyDescent="0.3">
      <c r="A104" s="22" t="str">
        <f t="shared" si="17"/>
        <v>Z35</v>
      </c>
      <c r="B104" s="22">
        <f t="shared" si="18"/>
        <v>103</v>
      </c>
      <c r="C104" s="36" t="s">
        <v>27</v>
      </c>
      <c r="D104" s="23" t="s">
        <v>75</v>
      </c>
      <c r="E104" s="20">
        <f t="shared" si="19"/>
        <v>35</v>
      </c>
      <c r="F104" s="20" t="str">
        <f t="shared" si="20"/>
        <v>Z35</v>
      </c>
      <c r="G104" s="20" t="e">
        <f t="shared" ca="1" si="16"/>
        <v>#REF!</v>
      </c>
    </row>
    <row r="105" spans="1:8" ht="19.899999999999999" hidden="1" customHeight="1" x14ac:dyDescent="0.3">
      <c r="A105" s="22" t="str">
        <f t="shared" si="17"/>
        <v>Z36</v>
      </c>
      <c r="B105" s="22">
        <f t="shared" si="18"/>
        <v>104</v>
      </c>
      <c r="C105" s="36" t="s">
        <v>142</v>
      </c>
      <c r="D105" s="23" t="s">
        <v>75</v>
      </c>
      <c r="E105" s="20">
        <f t="shared" si="19"/>
        <v>36</v>
      </c>
      <c r="F105" s="20" t="str">
        <f t="shared" si="20"/>
        <v>Z36</v>
      </c>
      <c r="G105" s="20" t="e">
        <f t="shared" ca="1" si="16"/>
        <v>#REF!</v>
      </c>
      <c r="H105" s="21" t="s">
        <v>278</v>
      </c>
    </row>
    <row r="106" spans="1:8" ht="19.899999999999999" hidden="1" customHeight="1" x14ac:dyDescent="0.3">
      <c r="A106" s="22" t="str">
        <f t="shared" si="17"/>
        <v>Z37</v>
      </c>
      <c r="B106" s="22">
        <f t="shared" si="18"/>
        <v>105</v>
      </c>
      <c r="C106" s="36" t="s">
        <v>182</v>
      </c>
      <c r="D106" s="23" t="s">
        <v>75</v>
      </c>
      <c r="E106" s="20">
        <f t="shared" si="19"/>
        <v>37</v>
      </c>
      <c r="F106" s="20" t="str">
        <f t="shared" si="20"/>
        <v>Z37</v>
      </c>
      <c r="G106" s="20" t="e">
        <f t="shared" ca="1" si="16"/>
        <v>#REF!</v>
      </c>
      <c r="H106" s="21" t="s">
        <v>193</v>
      </c>
    </row>
    <row r="107" spans="1:8" ht="19.899999999999999" hidden="1" customHeight="1" x14ac:dyDescent="0.3">
      <c r="A107" s="22" t="str">
        <f t="shared" si="17"/>
        <v>Z38</v>
      </c>
      <c r="B107" s="22">
        <f t="shared" si="18"/>
        <v>106</v>
      </c>
      <c r="C107" s="36" t="s">
        <v>56</v>
      </c>
      <c r="D107" s="23" t="s">
        <v>75</v>
      </c>
      <c r="E107" s="20">
        <f t="shared" si="19"/>
        <v>38</v>
      </c>
      <c r="F107" s="20" t="str">
        <f t="shared" si="20"/>
        <v>Z38</v>
      </c>
      <c r="G107" s="20" t="e">
        <f t="shared" ca="1" si="16"/>
        <v>#REF!</v>
      </c>
    </row>
    <row r="108" spans="1:8" ht="19.899999999999999" hidden="1" customHeight="1" x14ac:dyDescent="0.3">
      <c r="A108" s="22" t="str">
        <f t="shared" si="17"/>
        <v>Z39</v>
      </c>
      <c r="B108" s="22">
        <f t="shared" si="18"/>
        <v>107</v>
      </c>
      <c r="C108" s="36" t="s">
        <v>6</v>
      </c>
      <c r="D108" s="23" t="s">
        <v>75</v>
      </c>
      <c r="E108" s="20">
        <f t="shared" si="19"/>
        <v>39</v>
      </c>
      <c r="F108" s="20" t="str">
        <f t="shared" si="20"/>
        <v>Z39</v>
      </c>
      <c r="G108" s="20" t="e">
        <f t="shared" ca="1" si="16"/>
        <v>#REF!</v>
      </c>
      <c r="H108" s="21" t="s">
        <v>197</v>
      </c>
    </row>
    <row r="109" spans="1:8" ht="19.899999999999999" hidden="1" customHeight="1" x14ac:dyDescent="0.3">
      <c r="A109" s="22" t="str">
        <f t="shared" si="17"/>
        <v>Z40</v>
      </c>
      <c r="B109" s="22">
        <f t="shared" si="18"/>
        <v>108</v>
      </c>
      <c r="C109" s="36" t="s">
        <v>109</v>
      </c>
      <c r="D109" s="23" t="s">
        <v>75</v>
      </c>
      <c r="E109" s="20">
        <f t="shared" si="19"/>
        <v>40</v>
      </c>
      <c r="F109" s="20" t="str">
        <f t="shared" si="20"/>
        <v>Z40</v>
      </c>
      <c r="G109" s="20" t="e">
        <f t="shared" ca="1" si="16"/>
        <v>#REF!</v>
      </c>
    </row>
    <row r="110" spans="1:8" ht="19.899999999999999" hidden="1" customHeight="1" x14ac:dyDescent="0.3">
      <c r="A110" s="22" t="str">
        <f t="shared" si="17"/>
        <v>Z41</v>
      </c>
      <c r="B110" s="22">
        <f t="shared" si="18"/>
        <v>109</v>
      </c>
      <c r="C110" s="36" t="s">
        <v>101</v>
      </c>
      <c r="D110" s="23" t="s">
        <v>75</v>
      </c>
      <c r="E110" s="20">
        <f t="shared" si="19"/>
        <v>41</v>
      </c>
      <c r="F110" s="20" t="str">
        <f t="shared" si="20"/>
        <v>Z41</v>
      </c>
      <c r="G110" s="20" t="e">
        <f t="shared" ca="1" si="16"/>
        <v>#REF!</v>
      </c>
      <c r="H110" s="21" t="s">
        <v>207</v>
      </c>
    </row>
    <row r="111" spans="1:8" ht="19.899999999999999" hidden="1" customHeight="1" x14ac:dyDescent="0.3">
      <c r="A111" s="22" t="str">
        <f t="shared" si="17"/>
        <v>Z42</v>
      </c>
      <c r="B111" s="22">
        <f t="shared" si="18"/>
        <v>110</v>
      </c>
      <c r="C111" s="36" t="s">
        <v>159</v>
      </c>
      <c r="D111" s="23" t="s">
        <v>75</v>
      </c>
      <c r="E111" s="20">
        <f t="shared" si="19"/>
        <v>42</v>
      </c>
      <c r="F111" s="20" t="str">
        <f t="shared" si="20"/>
        <v>Z42</v>
      </c>
      <c r="G111" s="20" t="e">
        <f t="shared" ca="1" si="16"/>
        <v>#REF!</v>
      </c>
      <c r="H111" s="21" t="s">
        <v>206</v>
      </c>
    </row>
    <row r="112" spans="1:8" ht="19.899999999999999" hidden="1" customHeight="1" x14ac:dyDescent="0.3">
      <c r="A112" s="22" t="str">
        <f t="shared" si="17"/>
        <v>Z43</v>
      </c>
      <c r="B112" s="22">
        <f t="shared" si="18"/>
        <v>111</v>
      </c>
      <c r="C112" s="36" t="s">
        <v>194</v>
      </c>
      <c r="D112" s="23" t="s">
        <v>75</v>
      </c>
      <c r="E112" s="20">
        <f t="shared" si="19"/>
        <v>43</v>
      </c>
      <c r="F112" s="20" t="str">
        <f t="shared" si="20"/>
        <v>Z43</v>
      </c>
      <c r="G112" s="20" t="e">
        <f t="shared" ca="1" si="16"/>
        <v>#REF!</v>
      </c>
      <c r="H112" s="21" t="s">
        <v>213</v>
      </c>
    </row>
    <row r="113" spans="1:8" ht="19.899999999999999" hidden="1" customHeight="1" x14ac:dyDescent="0.3">
      <c r="A113" s="22" t="str">
        <f t="shared" si="17"/>
        <v>Z44</v>
      </c>
      <c r="B113" s="22">
        <f t="shared" si="18"/>
        <v>112</v>
      </c>
      <c r="C113" s="36" t="s">
        <v>22</v>
      </c>
      <c r="D113" s="23" t="s">
        <v>75</v>
      </c>
      <c r="E113" s="20">
        <f t="shared" si="19"/>
        <v>44</v>
      </c>
      <c r="F113" s="20" t="str">
        <f t="shared" si="20"/>
        <v>Z44</v>
      </c>
      <c r="G113" s="20" t="e">
        <f t="shared" ca="1" si="16"/>
        <v>#REF!</v>
      </c>
    </row>
    <row r="114" spans="1:8" ht="19.899999999999999" hidden="1" customHeight="1" x14ac:dyDescent="0.3">
      <c r="A114" s="22" t="str">
        <f t="shared" si="17"/>
        <v>Z45</v>
      </c>
      <c r="B114" s="22">
        <f t="shared" si="18"/>
        <v>113</v>
      </c>
      <c r="C114" s="36" t="s">
        <v>136</v>
      </c>
      <c r="D114" s="23" t="s">
        <v>75</v>
      </c>
      <c r="E114" s="20">
        <f t="shared" si="19"/>
        <v>45</v>
      </c>
      <c r="F114" s="20" t="str">
        <f t="shared" si="20"/>
        <v>Z45</v>
      </c>
      <c r="G114" s="20" t="e">
        <f t="shared" ca="1" si="16"/>
        <v>#REF!</v>
      </c>
    </row>
    <row r="115" spans="1:8" ht="19.899999999999999" hidden="1" customHeight="1" x14ac:dyDescent="0.3">
      <c r="A115" s="22" t="str">
        <f t="shared" si="17"/>
        <v>Z46</v>
      </c>
      <c r="B115" s="22">
        <f t="shared" si="18"/>
        <v>114</v>
      </c>
      <c r="C115" s="36" t="s">
        <v>123</v>
      </c>
      <c r="D115" s="23" t="s">
        <v>75</v>
      </c>
      <c r="E115" s="20">
        <f t="shared" si="19"/>
        <v>46</v>
      </c>
      <c r="F115" s="20" t="str">
        <f t="shared" si="20"/>
        <v>Z46</v>
      </c>
      <c r="G115" s="20" t="e">
        <f t="shared" ca="1" si="16"/>
        <v>#REF!</v>
      </c>
    </row>
    <row r="116" spans="1:8" ht="19.899999999999999" hidden="1" customHeight="1" x14ac:dyDescent="0.3">
      <c r="A116" s="22" t="str">
        <f t="shared" si="17"/>
        <v>Z47</v>
      </c>
      <c r="B116" s="22">
        <f t="shared" si="18"/>
        <v>115</v>
      </c>
      <c r="C116" s="36" t="s">
        <v>72</v>
      </c>
      <c r="D116" s="23" t="s">
        <v>75</v>
      </c>
      <c r="E116" s="20">
        <f t="shared" si="19"/>
        <v>47</v>
      </c>
      <c r="F116" s="20" t="str">
        <f t="shared" si="20"/>
        <v>Z47</v>
      </c>
      <c r="G116" s="20" t="e">
        <f t="shared" ca="1" si="16"/>
        <v>#REF!</v>
      </c>
    </row>
    <row r="117" spans="1:8" ht="19.899999999999999" hidden="1" customHeight="1" x14ac:dyDescent="0.3">
      <c r="A117" s="22" t="str">
        <f t="shared" si="17"/>
        <v>Z48</v>
      </c>
      <c r="B117" s="22">
        <f t="shared" si="18"/>
        <v>116</v>
      </c>
      <c r="C117" s="36" t="s">
        <v>94</v>
      </c>
      <c r="D117" s="23" t="s">
        <v>75</v>
      </c>
      <c r="E117" s="20">
        <f t="shared" si="19"/>
        <v>48</v>
      </c>
      <c r="F117" s="20" t="str">
        <f t="shared" si="20"/>
        <v>Z48</v>
      </c>
      <c r="G117" s="20" t="e">
        <f t="shared" ca="1" si="16"/>
        <v>#REF!</v>
      </c>
    </row>
    <row r="118" spans="1:8" ht="19.899999999999999" hidden="1" customHeight="1" x14ac:dyDescent="0.3">
      <c r="A118" s="22" t="str">
        <f t="shared" si="17"/>
        <v>Z49</v>
      </c>
      <c r="B118" s="22">
        <f t="shared" si="18"/>
        <v>117</v>
      </c>
      <c r="C118" s="36" t="s">
        <v>134</v>
      </c>
      <c r="D118" s="23" t="s">
        <v>75</v>
      </c>
      <c r="E118" s="20">
        <f t="shared" si="19"/>
        <v>49</v>
      </c>
      <c r="F118" s="20" t="str">
        <f t="shared" si="20"/>
        <v>Z49</v>
      </c>
      <c r="G118" s="20" t="e">
        <f t="shared" ca="1" si="16"/>
        <v>#REF!</v>
      </c>
      <c r="H118" s="21" t="s">
        <v>179</v>
      </c>
    </row>
    <row r="119" spans="1:8" ht="19.899999999999999" hidden="1" customHeight="1" x14ac:dyDescent="0.3">
      <c r="A119" s="22" t="str">
        <f t="shared" si="17"/>
        <v>Z50</v>
      </c>
      <c r="B119" s="22">
        <f t="shared" si="18"/>
        <v>118</v>
      </c>
      <c r="C119" s="36" t="s">
        <v>83</v>
      </c>
      <c r="D119" s="23" t="s">
        <v>75</v>
      </c>
      <c r="E119" s="20">
        <f t="shared" si="19"/>
        <v>50</v>
      </c>
      <c r="F119" s="20" t="str">
        <f t="shared" si="20"/>
        <v>Z50</v>
      </c>
      <c r="G119" s="20" t="e">
        <f t="shared" ca="1" si="16"/>
        <v>#REF!</v>
      </c>
    </row>
    <row r="120" spans="1:8" ht="19.899999999999999" hidden="1" customHeight="1" x14ac:dyDescent="0.3">
      <c r="A120" s="22" t="str">
        <f t="shared" si="17"/>
        <v>Z51</v>
      </c>
      <c r="B120" s="22">
        <f t="shared" si="18"/>
        <v>119</v>
      </c>
      <c r="C120" s="36" t="s">
        <v>53</v>
      </c>
      <c r="D120" s="23" t="s">
        <v>75</v>
      </c>
      <c r="E120" s="20">
        <f t="shared" si="19"/>
        <v>51</v>
      </c>
      <c r="F120" s="20" t="str">
        <f t="shared" si="20"/>
        <v>Z51</v>
      </c>
      <c r="G120" s="20" t="e">
        <f t="shared" ca="1" si="16"/>
        <v>#REF!</v>
      </c>
    </row>
    <row r="121" spans="1:8" ht="19.899999999999999" hidden="1" customHeight="1" x14ac:dyDescent="0.3">
      <c r="A121" s="22" t="str">
        <f t="shared" si="17"/>
        <v>Z52</v>
      </c>
      <c r="B121" s="22">
        <f t="shared" si="18"/>
        <v>120</v>
      </c>
      <c r="C121" s="36" t="s">
        <v>227</v>
      </c>
      <c r="D121" s="23" t="s">
        <v>75</v>
      </c>
      <c r="E121" s="20">
        <f t="shared" si="19"/>
        <v>52</v>
      </c>
      <c r="F121" s="20" t="str">
        <f t="shared" si="20"/>
        <v>Z52</v>
      </c>
      <c r="G121" s="20" t="e">
        <f t="shared" ca="1" si="16"/>
        <v>#REF!</v>
      </c>
      <c r="H121" s="21" t="s">
        <v>267</v>
      </c>
    </row>
    <row r="122" spans="1:8" ht="19.899999999999999" hidden="1" customHeight="1" x14ac:dyDescent="0.3">
      <c r="A122" s="22" t="str">
        <f t="shared" si="17"/>
        <v>Z53</v>
      </c>
      <c r="B122" s="22">
        <f t="shared" si="18"/>
        <v>121</v>
      </c>
      <c r="C122" s="33" t="s">
        <v>260</v>
      </c>
      <c r="D122" s="23" t="s">
        <v>75</v>
      </c>
      <c r="E122" s="20">
        <f t="shared" si="19"/>
        <v>53</v>
      </c>
      <c r="F122" s="20" t="str">
        <f t="shared" si="20"/>
        <v>Z53</v>
      </c>
      <c r="G122" s="20" t="e">
        <f t="shared" ca="1" si="16"/>
        <v>#REF!</v>
      </c>
      <c r="H122" s="21" t="s">
        <v>279</v>
      </c>
    </row>
    <row r="123" spans="1:8" ht="19.899999999999999" hidden="1" customHeight="1" x14ac:dyDescent="0.3">
      <c r="A123" s="22" t="str">
        <f t="shared" si="17"/>
        <v>Z54</v>
      </c>
      <c r="B123" s="22">
        <f t="shared" si="18"/>
        <v>122</v>
      </c>
      <c r="C123" s="36" t="s">
        <v>189</v>
      </c>
      <c r="D123" s="23" t="s">
        <v>75</v>
      </c>
      <c r="E123" s="20">
        <f t="shared" si="19"/>
        <v>54</v>
      </c>
      <c r="F123" s="20" t="str">
        <f t="shared" si="20"/>
        <v>Z54</v>
      </c>
      <c r="G123" s="20" t="e">
        <f t="shared" ca="1" si="16"/>
        <v>#REF!</v>
      </c>
    </row>
    <row r="124" spans="1:8" ht="19.899999999999999" hidden="1" customHeight="1" x14ac:dyDescent="0.3">
      <c r="A124" s="22" t="str">
        <f t="shared" si="17"/>
        <v>Z55</v>
      </c>
      <c r="B124" s="22">
        <f t="shared" si="18"/>
        <v>123</v>
      </c>
      <c r="C124" s="36" t="s">
        <v>172</v>
      </c>
      <c r="D124" s="23" t="s">
        <v>75</v>
      </c>
      <c r="E124" s="20">
        <f t="shared" si="19"/>
        <v>55</v>
      </c>
      <c r="F124" s="20" t="str">
        <f t="shared" si="20"/>
        <v>Z55</v>
      </c>
      <c r="G124" s="20" t="e">
        <f t="shared" ca="1" si="16"/>
        <v>#REF!</v>
      </c>
      <c r="H124" s="21" t="s">
        <v>242</v>
      </c>
    </row>
    <row r="125" spans="1:8" ht="19.899999999999999" hidden="1" customHeight="1" x14ac:dyDescent="0.3">
      <c r="A125" s="22" t="str">
        <f t="shared" si="17"/>
        <v>Z56</v>
      </c>
      <c r="B125" s="22">
        <f t="shared" si="18"/>
        <v>124</v>
      </c>
      <c r="C125" s="36" t="s">
        <v>155</v>
      </c>
      <c r="D125" s="23" t="s">
        <v>75</v>
      </c>
      <c r="E125" s="20">
        <f t="shared" si="19"/>
        <v>56</v>
      </c>
      <c r="F125" s="20" t="str">
        <f t="shared" si="20"/>
        <v>Z56</v>
      </c>
      <c r="G125" s="20" t="e">
        <f t="shared" ref="G125:G156" ca="1" si="21">VLOOKUP(C125,INDIRECT("'"&amp;D125&amp;" liga'!$A$1:$O$30"),15,FALSE)</f>
        <v>#REF!</v>
      </c>
      <c r="H125" s="21" t="s">
        <v>178</v>
      </c>
    </row>
    <row r="126" spans="1:8" ht="19.899999999999999" hidden="1" customHeight="1" x14ac:dyDescent="0.3">
      <c r="A126" s="22" t="str">
        <f t="shared" si="17"/>
        <v>Z57</v>
      </c>
      <c r="B126" s="22">
        <f t="shared" si="18"/>
        <v>125</v>
      </c>
      <c r="C126" s="36" t="s">
        <v>24</v>
      </c>
      <c r="D126" s="23" t="s">
        <v>75</v>
      </c>
      <c r="E126" s="20">
        <f t="shared" si="19"/>
        <v>57</v>
      </c>
      <c r="F126" s="20" t="str">
        <f t="shared" si="20"/>
        <v>Z57</v>
      </c>
      <c r="G126" s="20" t="e">
        <f t="shared" ca="1" si="21"/>
        <v>#REF!</v>
      </c>
      <c r="H126" s="21" t="s">
        <v>267</v>
      </c>
    </row>
    <row r="127" spans="1:8" ht="19.899999999999999" hidden="1" customHeight="1" x14ac:dyDescent="0.3">
      <c r="A127" s="22" t="str">
        <f t="shared" si="17"/>
        <v>Z58</v>
      </c>
      <c r="B127" s="22">
        <f t="shared" si="18"/>
        <v>126</v>
      </c>
      <c r="C127" s="36" t="s">
        <v>87</v>
      </c>
      <c r="D127" s="23" t="s">
        <v>75</v>
      </c>
      <c r="E127" s="20">
        <f t="shared" si="19"/>
        <v>58</v>
      </c>
      <c r="F127" s="20" t="str">
        <f t="shared" si="20"/>
        <v>Z58</v>
      </c>
      <c r="G127" s="20" t="e">
        <f t="shared" ca="1" si="21"/>
        <v>#REF!</v>
      </c>
    </row>
    <row r="128" spans="1:8" ht="19.899999999999999" hidden="1" customHeight="1" x14ac:dyDescent="0.3">
      <c r="A128" s="22" t="str">
        <f t="shared" si="17"/>
        <v>Z59</v>
      </c>
      <c r="B128" s="22">
        <f t="shared" si="18"/>
        <v>127</v>
      </c>
      <c r="C128" s="36" t="s">
        <v>52</v>
      </c>
      <c r="D128" s="23" t="s">
        <v>75</v>
      </c>
      <c r="E128" s="20">
        <f t="shared" si="19"/>
        <v>59</v>
      </c>
      <c r="F128" s="20" t="str">
        <f t="shared" si="20"/>
        <v>Z59</v>
      </c>
      <c r="G128" s="20" t="e">
        <f t="shared" ca="1" si="21"/>
        <v>#REF!</v>
      </c>
    </row>
    <row r="129" spans="1:8" ht="19.899999999999999" hidden="1" customHeight="1" x14ac:dyDescent="0.3">
      <c r="A129" s="22" t="str">
        <f t="shared" si="17"/>
        <v>Z60</v>
      </c>
      <c r="B129" s="22">
        <f t="shared" si="18"/>
        <v>128</v>
      </c>
      <c r="C129" s="36" t="s">
        <v>41</v>
      </c>
      <c r="D129" s="23" t="s">
        <v>75</v>
      </c>
      <c r="E129" s="20">
        <f t="shared" si="19"/>
        <v>60</v>
      </c>
      <c r="F129" s="20" t="str">
        <f t="shared" si="20"/>
        <v>Z60</v>
      </c>
      <c r="G129" s="20" t="e">
        <f t="shared" ca="1" si="21"/>
        <v>#REF!</v>
      </c>
    </row>
    <row r="130" spans="1:8" ht="19.899999999999999" hidden="1" customHeight="1" x14ac:dyDescent="0.3">
      <c r="A130" s="22" t="str">
        <f t="shared" ref="A130:A161" si="22">F130</f>
        <v>Z61</v>
      </c>
      <c r="B130" s="22">
        <f t="shared" ref="B130:B161" si="23">ROW()-1</f>
        <v>129</v>
      </c>
      <c r="C130" s="36" t="s">
        <v>187</v>
      </c>
      <c r="D130" s="23" t="s">
        <v>75</v>
      </c>
      <c r="E130" s="20">
        <f t="shared" ref="E130:E161" si="24">IF(D130=D129,E129+1,1)</f>
        <v>61</v>
      </c>
      <c r="F130" s="20" t="str">
        <f t="shared" ref="F130:F161" si="25">CONCATENATE(D130,E130)</f>
        <v>Z61</v>
      </c>
      <c r="G130" s="20" t="e">
        <f t="shared" ca="1" si="21"/>
        <v>#REF!</v>
      </c>
      <c r="H130" s="21" t="s">
        <v>188</v>
      </c>
    </row>
    <row r="131" spans="1:8" ht="19.899999999999999" hidden="1" customHeight="1" x14ac:dyDescent="0.3">
      <c r="A131" s="22" t="str">
        <f t="shared" si="22"/>
        <v>Z62</v>
      </c>
      <c r="B131" s="22">
        <f t="shared" si="23"/>
        <v>130</v>
      </c>
      <c r="C131" s="36" t="s">
        <v>180</v>
      </c>
      <c r="D131" s="23" t="s">
        <v>75</v>
      </c>
      <c r="E131" s="20">
        <f t="shared" si="24"/>
        <v>62</v>
      </c>
      <c r="F131" s="20" t="str">
        <f t="shared" si="25"/>
        <v>Z62</v>
      </c>
      <c r="G131" s="20" t="e">
        <f t="shared" ca="1" si="21"/>
        <v>#REF!</v>
      </c>
      <c r="H131" s="21" t="s">
        <v>234</v>
      </c>
    </row>
    <row r="132" spans="1:8" ht="19.899999999999999" hidden="1" customHeight="1" x14ac:dyDescent="0.3">
      <c r="A132" s="22" t="str">
        <f t="shared" si="22"/>
        <v>Z63</v>
      </c>
      <c r="B132" s="22">
        <f t="shared" si="23"/>
        <v>131</v>
      </c>
      <c r="C132" s="36" t="s">
        <v>34</v>
      </c>
      <c r="D132" s="23" t="s">
        <v>75</v>
      </c>
      <c r="E132" s="20">
        <f t="shared" si="24"/>
        <v>63</v>
      </c>
      <c r="F132" s="20" t="str">
        <f t="shared" si="25"/>
        <v>Z63</v>
      </c>
      <c r="G132" s="20" t="e">
        <f t="shared" ca="1" si="21"/>
        <v>#REF!</v>
      </c>
      <c r="H132" s="21" t="s">
        <v>188</v>
      </c>
    </row>
    <row r="133" spans="1:8" ht="19.899999999999999" hidden="1" customHeight="1" x14ac:dyDescent="0.3">
      <c r="A133" s="22" t="str">
        <f t="shared" si="22"/>
        <v>Z64</v>
      </c>
      <c r="B133" s="22">
        <f t="shared" si="23"/>
        <v>132</v>
      </c>
      <c r="C133" s="36" t="s">
        <v>21</v>
      </c>
      <c r="D133" s="23" t="s">
        <v>75</v>
      </c>
      <c r="E133" s="20">
        <f t="shared" si="24"/>
        <v>64</v>
      </c>
      <c r="F133" s="20" t="str">
        <f t="shared" si="25"/>
        <v>Z64</v>
      </c>
      <c r="G133" s="20" t="e">
        <f t="shared" ca="1" si="21"/>
        <v>#REF!</v>
      </c>
    </row>
    <row r="134" spans="1:8" ht="19.899999999999999" hidden="1" customHeight="1" x14ac:dyDescent="0.3">
      <c r="A134" s="22" t="str">
        <f t="shared" si="22"/>
        <v>Z65</v>
      </c>
      <c r="B134" s="22">
        <f t="shared" si="23"/>
        <v>133</v>
      </c>
      <c r="C134" s="36" t="s">
        <v>230</v>
      </c>
      <c r="D134" s="23" t="s">
        <v>75</v>
      </c>
      <c r="E134" s="20">
        <f t="shared" si="24"/>
        <v>65</v>
      </c>
      <c r="F134" s="20" t="str">
        <f t="shared" si="25"/>
        <v>Z65</v>
      </c>
      <c r="G134" s="20" t="e">
        <f t="shared" ca="1" si="21"/>
        <v>#REF!</v>
      </c>
      <c r="H134" s="21" t="s">
        <v>234</v>
      </c>
    </row>
    <row r="135" spans="1:8" ht="19.899999999999999" hidden="1" customHeight="1" x14ac:dyDescent="0.3">
      <c r="A135" s="22" t="str">
        <f t="shared" si="22"/>
        <v>Z66</v>
      </c>
      <c r="B135" s="22">
        <f t="shared" si="23"/>
        <v>134</v>
      </c>
      <c r="C135" s="36" t="s">
        <v>157</v>
      </c>
      <c r="D135" s="23" t="s">
        <v>75</v>
      </c>
      <c r="E135" s="20">
        <f t="shared" si="24"/>
        <v>66</v>
      </c>
      <c r="F135" s="20" t="str">
        <f t="shared" si="25"/>
        <v>Z66</v>
      </c>
      <c r="G135" s="20" t="e">
        <f t="shared" ca="1" si="21"/>
        <v>#REF!</v>
      </c>
      <c r="H135" s="21" t="s">
        <v>204</v>
      </c>
    </row>
    <row r="136" spans="1:8" ht="19.899999999999999" hidden="1" customHeight="1" x14ac:dyDescent="0.3">
      <c r="A136" s="22" t="str">
        <f t="shared" si="22"/>
        <v>Z67</v>
      </c>
      <c r="B136" s="22">
        <f t="shared" si="23"/>
        <v>135</v>
      </c>
      <c r="C136" s="36" t="s">
        <v>100</v>
      </c>
      <c r="D136" s="23" t="s">
        <v>75</v>
      </c>
      <c r="E136" s="20">
        <f t="shared" si="24"/>
        <v>67</v>
      </c>
      <c r="F136" s="20" t="str">
        <f t="shared" si="25"/>
        <v>Z67</v>
      </c>
      <c r="G136" s="20" t="e">
        <f t="shared" ca="1" si="21"/>
        <v>#REF!</v>
      </c>
    </row>
    <row r="137" spans="1:8" ht="19.5" hidden="1" customHeight="1" x14ac:dyDescent="0.3">
      <c r="A137" s="22" t="str">
        <f t="shared" si="22"/>
        <v>Z68</v>
      </c>
      <c r="B137" s="22">
        <f t="shared" si="23"/>
        <v>136</v>
      </c>
      <c r="C137" s="36" t="s">
        <v>90</v>
      </c>
      <c r="D137" s="23" t="s">
        <v>75</v>
      </c>
      <c r="E137" s="20">
        <f t="shared" si="24"/>
        <v>68</v>
      </c>
      <c r="F137" s="20" t="str">
        <f t="shared" si="25"/>
        <v>Z68</v>
      </c>
      <c r="G137" s="20" t="e">
        <f t="shared" ca="1" si="21"/>
        <v>#REF!</v>
      </c>
    </row>
    <row r="138" spans="1:8" ht="19.5" hidden="1" customHeight="1" x14ac:dyDescent="0.3">
      <c r="A138" s="22" t="str">
        <f t="shared" si="22"/>
        <v>Z69</v>
      </c>
      <c r="B138" s="22">
        <f t="shared" si="23"/>
        <v>137</v>
      </c>
      <c r="C138" s="36" t="s">
        <v>181</v>
      </c>
      <c r="D138" s="23" t="s">
        <v>75</v>
      </c>
      <c r="E138" s="20">
        <f t="shared" si="24"/>
        <v>69</v>
      </c>
      <c r="F138" s="20" t="str">
        <f t="shared" si="25"/>
        <v>Z69</v>
      </c>
      <c r="G138" s="20" t="e">
        <f t="shared" ca="1" si="21"/>
        <v>#REF!</v>
      </c>
      <c r="H138" s="21" t="s">
        <v>200</v>
      </c>
    </row>
    <row r="139" spans="1:8" ht="19.5" hidden="1" customHeight="1" x14ac:dyDescent="0.3">
      <c r="A139" s="22" t="str">
        <f t="shared" si="22"/>
        <v>Z70</v>
      </c>
      <c r="B139" s="22">
        <f t="shared" si="23"/>
        <v>138</v>
      </c>
      <c r="C139" s="36" t="s">
        <v>132</v>
      </c>
      <c r="D139" s="23" t="s">
        <v>75</v>
      </c>
      <c r="E139" s="20">
        <f t="shared" si="24"/>
        <v>70</v>
      </c>
      <c r="F139" s="20" t="str">
        <f t="shared" si="25"/>
        <v>Z70</v>
      </c>
      <c r="G139" s="20" t="e">
        <f t="shared" ca="1" si="21"/>
        <v>#REF!</v>
      </c>
      <c r="H139" s="21" t="s">
        <v>200</v>
      </c>
    </row>
    <row r="140" spans="1:8" ht="19.5" hidden="1" customHeight="1" x14ac:dyDescent="0.3">
      <c r="A140" s="22" t="str">
        <f t="shared" si="22"/>
        <v>Z71</v>
      </c>
      <c r="B140" s="22">
        <f t="shared" si="23"/>
        <v>139</v>
      </c>
      <c r="C140" s="36" t="s">
        <v>205</v>
      </c>
      <c r="D140" s="23" t="s">
        <v>75</v>
      </c>
      <c r="E140" s="20">
        <f t="shared" si="24"/>
        <v>71</v>
      </c>
      <c r="F140" s="20" t="str">
        <f t="shared" si="25"/>
        <v>Z71</v>
      </c>
      <c r="G140" s="20" t="e">
        <f t="shared" ca="1" si="21"/>
        <v>#REF!</v>
      </c>
      <c r="H140" s="21" t="s">
        <v>256</v>
      </c>
    </row>
    <row r="141" spans="1:8" ht="19.5" hidden="1" customHeight="1" x14ac:dyDescent="0.3">
      <c r="A141" s="22" t="str">
        <f t="shared" si="22"/>
        <v>Z72</v>
      </c>
      <c r="B141" s="22">
        <f t="shared" si="23"/>
        <v>140</v>
      </c>
      <c r="C141" s="36" t="s">
        <v>105</v>
      </c>
      <c r="D141" s="23" t="s">
        <v>75</v>
      </c>
      <c r="E141" s="20">
        <f t="shared" si="24"/>
        <v>72</v>
      </c>
      <c r="F141" s="20" t="str">
        <f t="shared" si="25"/>
        <v>Z72</v>
      </c>
      <c r="G141" s="20" t="e">
        <f t="shared" ca="1" si="21"/>
        <v>#REF!</v>
      </c>
    </row>
    <row r="142" spans="1:8" ht="19.5" hidden="1" customHeight="1" x14ac:dyDescent="0.3">
      <c r="A142" s="22" t="str">
        <f t="shared" si="22"/>
        <v>Z73</v>
      </c>
      <c r="B142" s="22">
        <f t="shared" si="23"/>
        <v>141</v>
      </c>
      <c r="C142" s="36" t="s">
        <v>121</v>
      </c>
      <c r="D142" s="23" t="s">
        <v>75</v>
      </c>
      <c r="E142" s="20">
        <f t="shared" si="24"/>
        <v>73</v>
      </c>
      <c r="F142" s="20" t="str">
        <f t="shared" si="25"/>
        <v>Z73</v>
      </c>
      <c r="G142" s="20" t="e">
        <f t="shared" ca="1" si="21"/>
        <v>#REF!</v>
      </c>
    </row>
    <row r="143" spans="1:8" ht="19.5" hidden="1" customHeight="1" x14ac:dyDescent="0.3">
      <c r="A143" s="22" t="str">
        <f t="shared" si="22"/>
        <v>Z74</v>
      </c>
      <c r="B143" s="22">
        <f t="shared" si="23"/>
        <v>142</v>
      </c>
      <c r="C143" s="36" t="s">
        <v>226</v>
      </c>
      <c r="D143" s="23" t="s">
        <v>75</v>
      </c>
      <c r="E143" s="20">
        <f t="shared" si="24"/>
        <v>74</v>
      </c>
      <c r="F143" s="20" t="str">
        <f t="shared" si="25"/>
        <v>Z74</v>
      </c>
      <c r="G143" s="20" t="e">
        <f t="shared" ca="1" si="21"/>
        <v>#REF!</v>
      </c>
      <c r="H143" s="21" t="s">
        <v>258</v>
      </c>
    </row>
    <row r="144" spans="1:8" ht="19.5" hidden="1" customHeight="1" x14ac:dyDescent="0.3">
      <c r="A144" s="22" t="str">
        <f t="shared" si="22"/>
        <v>Z75</v>
      </c>
      <c r="B144" s="22">
        <f t="shared" si="23"/>
        <v>143</v>
      </c>
      <c r="C144" s="36" t="s">
        <v>35</v>
      </c>
      <c r="D144" s="23" t="s">
        <v>75</v>
      </c>
      <c r="E144" s="20">
        <f t="shared" si="24"/>
        <v>75</v>
      </c>
      <c r="F144" s="20" t="str">
        <f t="shared" si="25"/>
        <v>Z75</v>
      </c>
      <c r="G144" s="20" t="e">
        <f t="shared" ca="1" si="21"/>
        <v>#REF!</v>
      </c>
    </row>
    <row r="145" spans="1:8" ht="19.5" hidden="1" customHeight="1" x14ac:dyDescent="0.3">
      <c r="A145" s="22" t="str">
        <f t="shared" si="22"/>
        <v>Z76</v>
      </c>
      <c r="B145" s="22">
        <f t="shared" si="23"/>
        <v>144</v>
      </c>
      <c r="C145" s="36" t="s">
        <v>212</v>
      </c>
      <c r="D145" s="23" t="s">
        <v>75</v>
      </c>
      <c r="E145" s="20">
        <f t="shared" si="24"/>
        <v>76</v>
      </c>
      <c r="F145" s="20" t="str">
        <f t="shared" si="25"/>
        <v>Z76</v>
      </c>
      <c r="G145" s="20" t="e">
        <f t="shared" ca="1" si="21"/>
        <v>#REF!</v>
      </c>
      <c r="H145" s="21" t="s">
        <v>246</v>
      </c>
    </row>
    <row r="146" spans="1:8" ht="19.5" hidden="1" customHeight="1" x14ac:dyDescent="0.3">
      <c r="A146" s="22" t="str">
        <f t="shared" si="22"/>
        <v>Z77</v>
      </c>
      <c r="B146" s="22">
        <f t="shared" si="23"/>
        <v>145</v>
      </c>
      <c r="C146" s="36" t="s">
        <v>97</v>
      </c>
      <c r="D146" s="23" t="s">
        <v>75</v>
      </c>
      <c r="E146" s="20">
        <f t="shared" si="24"/>
        <v>77</v>
      </c>
      <c r="F146" s="20" t="str">
        <f t="shared" si="25"/>
        <v>Z77</v>
      </c>
      <c r="G146" s="20" t="e">
        <f t="shared" ca="1" si="21"/>
        <v>#REF!</v>
      </c>
    </row>
    <row r="147" spans="1:8" ht="19.5" hidden="1" customHeight="1" x14ac:dyDescent="0.3">
      <c r="A147" s="22" t="str">
        <f t="shared" si="22"/>
        <v>Z78</v>
      </c>
      <c r="B147" s="22">
        <f t="shared" si="23"/>
        <v>146</v>
      </c>
      <c r="C147" s="36" t="s">
        <v>261</v>
      </c>
      <c r="D147" s="23" t="s">
        <v>75</v>
      </c>
      <c r="E147" s="20">
        <f t="shared" si="24"/>
        <v>78</v>
      </c>
      <c r="F147" s="20" t="str">
        <f t="shared" si="25"/>
        <v>Z78</v>
      </c>
      <c r="G147" s="20" t="e">
        <f t="shared" ca="1" si="21"/>
        <v>#REF!</v>
      </c>
      <c r="H147" s="21" t="s">
        <v>279</v>
      </c>
    </row>
    <row r="148" spans="1:8" ht="19.5" hidden="1" customHeight="1" x14ac:dyDescent="0.3">
      <c r="A148" s="22" t="str">
        <f t="shared" si="22"/>
        <v>Z79</v>
      </c>
      <c r="B148" s="22">
        <f t="shared" si="23"/>
        <v>147</v>
      </c>
      <c r="C148" s="36" t="s">
        <v>104</v>
      </c>
      <c r="D148" s="23" t="s">
        <v>75</v>
      </c>
      <c r="E148" s="20">
        <f t="shared" si="24"/>
        <v>79</v>
      </c>
      <c r="F148" s="20" t="str">
        <f t="shared" si="25"/>
        <v>Z79</v>
      </c>
      <c r="G148" s="20" t="e">
        <f t="shared" ca="1" si="21"/>
        <v>#REF!</v>
      </c>
    </row>
    <row r="149" spans="1:8" ht="19.5" hidden="1" customHeight="1" x14ac:dyDescent="0.3">
      <c r="A149" s="22" t="str">
        <f t="shared" si="22"/>
        <v>Z80</v>
      </c>
      <c r="B149" s="22">
        <f t="shared" si="23"/>
        <v>148</v>
      </c>
      <c r="C149" s="36" t="s">
        <v>141</v>
      </c>
      <c r="D149" s="23" t="s">
        <v>75</v>
      </c>
      <c r="E149" s="20">
        <f t="shared" si="24"/>
        <v>80</v>
      </c>
      <c r="F149" s="20" t="str">
        <f t="shared" si="25"/>
        <v>Z80</v>
      </c>
      <c r="G149" s="20" t="e">
        <f t="shared" ca="1" si="21"/>
        <v>#REF!</v>
      </c>
    </row>
    <row r="150" spans="1:8" ht="19.5" hidden="1" customHeight="1" x14ac:dyDescent="0.3">
      <c r="A150" s="22" t="str">
        <f t="shared" si="22"/>
        <v>Z81</v>
      </c>
      <c r="B150" s="22">
        <f t="shared" si="23"/>
        <v>149</v>
      </c>
      <c r="C150" s="36" t="s">
        <v>140</v>
      </c>
      <c r="D150" s="23" t="s">
        <v>75</v>
      </c>
      <c r="E150" s="20">
        <f t="shared" si="24"/>
        <v>81</v>
      </c>
      <c r="F150" s="20" t="str">
        <f t="shared" si="25"/>
        <v>Z81</v>
      </c>
      <c r="G150" s="20" t="e">
        <f t="shared" ca="1" si="21"/>
        <v>#REF!</v>
      </c>
    </row>
    <row r="151" spans="1:8" ht="19.5" hidden="1" customHeight="1" x14ac:dyDescent="0.3">
      <c r="A151" s="22" t="str">
        <f t="shared" si="22"/>
        <v>Z82</v>
      </c>
      <c r="B151" s="22">
        <f t="shared" si="23"/>
        <v>150</v>
      </c>
      <c r="C151" s="36" t="s">
        <v>66</v>
      </c>
      <c r="D151" s="23" t="s">
        <v>75</v>
      </c>
      <c r="E151" s="20">
        <f t="shared" si="24"/>
        <v>82</v>
      </c>
      <c r="F151" s="20" t="str">
        <f t="shared" si="25"/>
        <v>Z82</v>
      </c>
      <c r="G151" s="20" t="e">
        <f t="shared" ca="1" si="21"/>
        <v>#REF!</v>
      </c>
    </row>
    <row r="152" spans="1:8" ht="19.5" hidden="1" customHeight="1" x14ac:dyDescent="0.3">
      <c r="A152" s="22" t="str">
        <f t="shared" si="22"/>
        <v>Z83</v>
      </c>
      <c r="B152" s="22">
        <f t="shared" si="23"/>
        <v>151</v>
      </c>
      <c r="C152" s="36" t="s">
        <v>15</v>
      </c>
      <c r="D152" s="23" t="s">
        <v>75</v>
      </c>
      <c r="E152" s="20">
        <f t="shared" si="24"/>
        <v>83</v>
      </c>
      <c r="F152" s="20" t="str">
        <f t="shared" si="25"/>
        <v>Z83</v>
      </c>
      <c r="G152" s="20" t="e">
        <f t="shared" ca="1" si="21"/>
        <v>#REF!</v>
      </c>
    </row>
    <row r="153" spans="1:8" ht="19.5" hidden="1" customHeight="1" x14ac:dyDescent="0.3">
      <c r="A153" s="22" t="str">
        <f t="shared" si="22"/>
        <v>Z84</v>
      </c>
      <c r="B153" s="22">
        <f t="shared" si="23"/>
        <v>152</v>
      </c>
      <c r="C153" s="36" t="s">
        <v>102</v>
      </c>
      <c r="D153" s="23" t="s">
        <v>75</v>
      </c>
      <c r="E153" s="20">
        <f t="shared" si="24"/>
        <v>84</v>
      </c>
      <c r="F153" s="20" t="str">
        <f t="shared" si="25"/>
        <v>Z84</v>
      </c>
      <c r="G153" s="20" t="e">
        <f t="shared" ca="1" si="21"/>
        <v>#REF!</v>
      </c>
    </row>
    <row r="154" spans="1:8" ht="19.5" hidden="1" customHeight="1" x14ac:dyDescent="0.3">
      <c r="A154" s="22" t="str">
        <f t="shared" si="22"/>
        <v>Z85</v>
      </c>
      <c r="B154" s="22">
        <f t="shared" si="23"/>
        <v>153</v>
      </c>
      <c r="C154" s="36" t="s">
        <v>70</v>
      </c>
      <c r="D154" s="23" t="s">
        <v>75</v>
      </c>
      <c r="E154" s="20">
        <f t="shared" si="24"/>
        <v>85</v>
      </c>
      <c r="F154" s="20" t="str">
        <f t="shared" si="25"/>
        <v>Z85</v>
      </c>
      <c r="G154" s="20" t="e">
        <f t="shared" ca="1" si="21"/>
        <v>#REF!</v>
      </c>
    </row>
    <row r="155" spans="1:8" ht="19.5" hidden="1" customHeight="1" x14ac:dyDescent="0.3">
      <c r="A155" s="22" t="str">
        <f t="shared" si="22"/>
        <v>Z86</v>
      </c>
      <c r="B155" s="22">
        <f t="shared" si="23"/>
        <v>154</v>
      </c>
      <c r="C155" s="36" t="s">
        <v>129</v>
      </c>
      <c r="D155" s="23" t="s">
        <v>75</v>
      </c>
      <c r="E155" s="20">
        <f t="shared" si="24"/>
        <v>86</v>
      </c>
      <c r="F155" s="20" t="str">
        <f t="shared" si="25"/>
        <v>Z86</v>
      </c>
      <c r="G155" s="20" t="e">
        <f t="shared" ca="1" si="21"/>
        <v>#REF!</v>
      </c>
    </row>
    <row r="156" spans="1:8" ht="19.5" hidden="1" customHeight="1" x14ac:dyDescent="0.3">
      <c r="A156" s="22" t="str">
        <f t="shared" si="22"/>
        <v>Z87</v>
      </c>
      <c r="B156" s="22">
        <f t="shared" si="23"/>
        <v>155</v>
      </c>
      <c r="C156" s="36" t="s">
        <v>84</v>
      </c>
      <c r="D156" s="23" t="s">
        <v>75</v>
      </c>
      <c r="E156" s="20">
        <f t="shared" si="24"/>
        <v>87</v>
      </c>
      <c r="F156" s="20" t="str">
        <f t="shared" si="25"/>
        <v>Z87</v>
      </c>
      <c r="G156" s="20" t="e">
        <f t="shared" ca="1" si="21"/>
        <v>#REF!</v>
      </c>
    </row>
    <row r="157" spans="1:8" ht="19.5" hidden="1" customHeight="1" x14ac:dyDescent="0.3">
      <c r="A157" s="22" t="str">
        <f t="shared" si="22"/>
        <v>Z88</v>
      </c>
      <c r="B157" s="22">
        <f t="shared" si="23"/>
        <v>156</v>
      </c>
      <c r="C157" s="36" t="s">
        <v>81</v>
      </c>
      <c r="D157" s="23" t="s">
        <v>75</v>
      </c>
      <c r="E157" s="20">
        <f t="shared" si="24"/>
        <v>88</v>
      </c>
      <c r="F157" s="20" t="str">
        <f t="shared" si="25"/>
        <v>Z88</v>
      </c>
      <c r="G157" s="20" t="e">
        <f t="shared" ref="G157:G164" ca="1" si="26">VLOOKUP(C157,INDIRECT("'"&amp;D157&amp;" liga'!$A$1:$O$30"),15,FALSE)</f>
        <v>#REF!</v>
      </c>
    </row>
    <row r="158" spans="1:8" ht="19.5" hidden="1" customHeight="1" x14ac:dyDescent="0.3">
      <c r="A158" s="22" t="str">
        <f t="shared" si="22"/>
        <v>Z89</v>
      </c>
      <c r="B158" s="22">
        <f t="shared" si="23"/>
        <v>157</v>
      </c>
      <c r="C158" s="36" t="s">
        <v>67</v>
      </c>
      <c r="D158" s="23" t="s">
        <v>75</v>
      </c>
      <c r="E158" s="20">
        <f t="shared" si="24"/>
        <v>89</v>
      </c>
      <c r="F158" s="20" t="str">
        <f t="shared" si="25"/>
        <v>Z89</v>
      </c>
      <c r="G158" s="20" t="e">
        <f t="shared" ca="1" si="26"/>
        <v>#REF!</v>
      </c>
    </row>
    <row r="159" spans="1:8" ht="19.5" hidden="1" customHeight="1" x14ac:dyDescent="0.3">
      <c r="A159" s="22" t="str">
        <f t="shared" si="22"/>
        <v>Z90</v>
      </c>
      <c r="B159" s="22">
        <f t="shared" si="23"/>
        <v>158</v>
      </c>
      <c r="C159" s="36" t="s">
        <v>96</v>
      </c>
      <c r="D159" s="23" t="s">
        <v>75</v>
      </c>
      <c r="E159" s="20">
        <f t="shared" si="24"/>
        <v>90</v>
      </c>
      <c r="F159" s="20" t="str">
        <f t="shared" si="25"/>
        <v>Z90</v>
      </c>
      <c r="G159" s="20" t="e">
        <f t="shared" ca="1" si="26"/>
        <v>#REF!</v>
      </c>
    </row>
    <row r="160" spans="1:8" ht="19.5" hidden="1" customHeight="1" x14ac:dyDescent="0.3">
      <c r="A160" s="22" t="str">
        <f t="shared" si="22"/>
        <v>Z91</v>
      </c>
      <c r="B160" s="22">
        <f t="shared" si="23"/>
        <v>159</v>
      </c>
      <c r="C160" s="36" t="s">
        <v>125</v>
      </c>
      <c r="D160" s="23" t="s">
        <v>75</v>
      </c>
      <c r="E160" s="20">
        <f t="shared" si="24"/>
        <v>91</v>
      </c>
      <c r="F160" s="20" t="str">
        <f t="shared" si="25"/>
        <v>Z91</v>
      </c>
      <c r="G160" s="20" t="e">
        <f t="shared" ca="1" si="26"/>
        <v>#REF!</v>
      </c>
    </row>
    <row r="161" spans="1:8" ht="19.5" hidden="1" customHeight="1" x14ac:dyDescent="0.3">
      <c r="A161" s="22" t="str">
        <f t="shared" si="22"/>
        <v>Z92</v>
      </c>
      <c r="B161" s="22">
        <f t="shared" si="23"/>
        <v>160</v>
      </c>
      <c r="C161" s="36" t="s">
        <v>82</v>
      </c>
      <c r="D161" s="23" t="s">
        <v>75</v>
      </c>
      <c r="E161" s="20">
        <f t="shared" si="24"/>
        <v>92</v>
      </c>
      <c r="F161" s="20" t="str">
        <f t="shared" si="25"/>
        <v>Z92</v>
      </c>
      <c r="G161" s="20" t="e">
        <f t="shared" ca="1" si="26"/>
        <v>#REF!</v>
      </c>
    </row>
    <row r="162" spans="1:8" s="35" customFormat="1" ht="19.5" hidden="1" customHeight="1" x14ac:dyDescent="0.3">
      <c r="A162" s="22" t="str">
        <f t="shared" ref="A162:A193" si="27">F162</f>
        <v>Z93</v>
      </c>
      <c r="B162" s="22">
        <f t="shared" ref="B162:B193" si="28">ROW()-1</f>
        <v>161</v>
      </c>
      <c r="C162" s="36" t="s">
        <v>50</v>
      </c>
      <c r="D162" s="23" t="s">
        <v>75</v>
      </c>
      <c r="E162" s="20">
        <f t="shared" ref="E162:E182" si="29">IF(D162=D161,E161+1,1)</f>
        <v>93</v>
      </c>
      <c r="F162" s="20" t="str">
        <f t="shared" ref="F162:F193" si="30">CONCATENATE(D162,E162)</f>
        <v>Z93</v>
      </c>
      <c r="G162" s="20" t="e">
        <f t="shared" ca="1" si="26"/>
        <v>#REF!</v>
      </c>
    </row>
    <row r="163" spans="1:8" s="35" customFormat="1" ht="19.5" hidden="1" customHeight="1" x14ac:dyDescent="0.3">
      <c r="A163" s="22" t="str">
        <f t="shared" si="27"/>
        <v>Z94</v>
      </c>
      <c r="B163" s="22">
        <f t="shared" si="28"/>
        <v>162</v>
      </c>
      <c r="C163" s="36" t="s">
        <v>144</v>
      </c>
      <c r="D163" s="23" t="s">
        <v>75</v>
      </c>
      <c r="E163" s="20">
        <f t="shared" si="29"/>
        <v>94</v>
      </c>
      <c r="F163" s="20" t="str">
        <f t="shared" si="30"/>
        <v>Z94</v>
      </c>
      <c r="G163" s="20" t="e">
        <f t="shared" ca="1" si="26"/>
        <v>#REF!</v>
      </c>
    </row>
    <row r="164" spans="1:8" s="35" customFormat="1" ht="19.5" hidden="1" customHeight="1" x14ac:dyDescent="0.3">
      <c r="A164" s="22" t="str">
        <f t="shared" si="27"/>
        <v>Z95</v>
      </c>
      <c r="B164" s="22">
        <f t="shared" si="28"/>
        <v>163</v>
      </c>
      <c r="C164" s="36" t="s">
        <v>113</v>
      </c>
      <c r="D164" s="23" t="s">
        <v>75</v>
      </c>
      <c r="E164" s="20">
        <f t="shared" si="29"/>
        <v>95</v>
      </c>
      <c r="F164" s="20" t="str">
        <f t="shared" si="30"/>
        <v>Z95</v>
      </c>
      <c r="G164" s="20" t="e">
        <f t="shared" ca="1" si="26"/>
        <v>#REF!</v>
      </c>
      <c r="H164" s="35" t="s">
        <v>190</v>
      </c>
    </row>
    <row r="165" spans="1:8" s="35" customFormat="1" ht="19.5" hidden="1" customHeight="1" x14ac:dyDescent="0.3">
      <c r="A165" s="22" t="str">
        <f t="shared" si="27"/>
        <v>Z96</v>
      </c>
      <c r="B165" s="22">
        <f t="shared" si="28"/>
        <v>164</v>
      </c>
      <c r="C165" s="36" t="s">
        <v>54</v>
      </c>
      <c r="D165" s="23" t="s">
        <v>75</v>
      </c>
      <c r="E165" s="20">
        <f t="shared" si="29"/>
        <v>96</v>
      </c>
      <c r="F165" s="20" t="str">
        <f t="shared" si="30"/>
        <v>Z96</v>
      </c>
      <c r="G165" s="20" t="e">
        <f ca="1">VLOOKUP(C165,INDIRECT("'"&amp;D165&amp;" liga'!$A$1:$O$33"),15,FALSE)</f>
        <v>#REF!</v>
      </c>
      <c r="H165" s="35" t="s">
        <v>255</v>
      </c>
    </row>
    <row r="166" spans="1:8" s="35" customFormat="1" ht="19.5" hidden="1" customHeight="1" x14ac:dyDescent="0.3">
      <c r="A166" s="22" t="str">
        <f t="shared" si="27"/>
        <v>Z97</v>
      </c>
      <c r="B166" s="22">
        <f t="shared" si="28"/>
        <v>165</v>
      </c>
      <c r="C166" s="36" t="s">
        <v>106</v>
      </c>
      <c r="D166" s="23" t="s">
        <v>75</v>
      </c>
      <c r="E166" s="20">
        <f t="shared" si="29"/>
        <v>97</v>
      </c>
      <c r="F166" s="20" t="str">
        <f t="shared" si="30"/>
        <v>Z97</v>
      </c>
      <c r="G166" s="20" t="e">
        <f t="shared" ref="G166:G171" ca="1" si="31">VLOOKUP(C166,INDIRECT("'"&amp;D166&amp;" liga'!$A$1:$O$30"),15,FALSE)</f>
        <v>#REF!</v>
      </c>
    </row>
    <row r="167" spans="1:8" s="35" customFormat="1" ht="19.5" hidden="1" customHeight="1" x14ac:dyDescent="0.3">
      <c r="A167" s="22" t="str">
        <f t="shared" si="27"/>
        <v>Z98</v>
      </c>
      <c r="B167" s="22">
        <f t="shared" si="28"/>
        <v>166</v>
      </c>
      <c r="C167" s="36" t="s">
        <v>12</v>
      </c>
      <c r="D167" s="23" t="s">
        <v>75</v>
      </c>
      <c r="E167" s="20">
        <f t="shared" si="29"/>
        <v>98</v>
      </c>
      <c r="F167" s="20" t="str">
        <f t="shared" si="30"/>
        <v>Z98</v>
      </c>
      <c r="G167" s="20" t="e">
        <f t="shared" ca="1" si="31"/>
        <v>#REF!</v>
      </c>
    </row>
    <row r="168" spans="1:8" s="35" customFormat="1" ht="19.5" hidden="1" customHeight="1" x14ac:dyDescent="0.3">
      <c r="A168" s="22" t="str">
        <f t="shared" si="27"/>
        <v>Z99</v>
      </c>
      <c r="B168" s="22">
        <f t="shared" si="28"/>
        <v>167</v>
      </c>
      <c r="C168" s="36" t="s">
        <v>117</v>
      </c>
      <c r="D168" s="23" t="s">
        <v>75</v>
      </c>
      <c r="E168" s="20">
        <f t="shared" si="29"/>
        <v>99</v>
      </c>
      <c r="F168" s="20" t="str">
        <f t="shared" si="30"/>
        <v>Z99</v>
      </c>
      <c r="G168" s="20" t="e">
        <f t="shared" ca="1" si="31"/>
        <v>#REF!</v>
      </c>
    </row>
    <row r="169" spans="1:8" s="35" customFormat="1" ht="19.5" hidden="1" customHeight="1" x14ac:dyDescent="0.3">
      <c r="A169" s="22" t="str">
        <f t="shared" si="27"/>
        <v>Z100</v>
      </c>
      <c r="B169" s="22">
        <f t="shared" si="28"/>
        <v>168</v>
      </c>
      <c r="C169" s="36" t="s">
        <v>216</v>
      </c>
      <c r="D169" s="23" t="s">
        <v>75</v>
      </c>
      <c r="E169" s="20">
        <f t="shared" si="29"/>
        <v>100</v>
      </c>
      <c r="F169" s="20" t="str">
        <f t="shared" si="30"/>
        <v>Z100</v>
      </c>
      <c r="G169" s="20" t="e">
        <f t="shared" ca="1" si="31"/>
        <v>#REF!</v>
      </c>
      <c r="H169" s="35" t="s">
        <v>223</v>
      </c>
    </row>
    <row r="170" spans="1:8" s="35" customFormat="1" ht="19.5" hidden="1" customHeight="1" x14ac:dyDescent="0.3">
      <c r="A170" s="22" t="str">
        <f t="shared" si="27"/>
        <v>Z101</v>
      </c>
      <c r="B170" s="22">
        <f t="shared" si="28"/>
        <v>169</v>
      </c>
      <c r="C170" s="36" t="s">
        <v>76</v>
      </c>
      <c r="D170" s="23" t="s">
        <v>75</v>
      </c>
      <c r="E170" s="20">
        <f t="shared" si="29"/>
        <v>101</v>
      </c>
      <c r="F170" s="20" t="str">
        <f t="shared" si="30"/>
        <v>Z101</v>
      </c>
      <c r="G170" s="20" t="e">
        <f t="shared" ca="1" si="31"/>
        <v>#REF!</v>
      </c>
      <c r="H170" s="35" t="s">
        <v>166</v>
      </c>
    </row>
    <row r="171" spans="1:8" s="35" customFormat="1" ht="19.5" hidden="1" customHeight="1" x14ac:dyDescent="0.3">
      <c r="A171" s="22" t="str">
        <f t="shared" si="27"/>
        <v>Z102</v>
      </c>
      <c r="B171" s="22">
        <f t="shared" si="28"/>
        <v>170</v>
      </c>
      <c r="C171" s="36" t="s">
        <v>29</v>
      </c>
      <c r="D171" s="23" t="s">
        <v>75</v>
      </c>
      <c r="E171" s="20">
        <f t="shared" si="29"/>
        <v>102</v>
      </c>
      <c r="F171" s="20" t="str">
        <f t="shared" si="30"/>
        <v>Z102</v>
      </c>
      <c r="G171" s="20" t="e">
        <f t="shared" ca="1" si="31"/>
        <v>#REF!</v>
      </c>
    </row>
    <row r="172" spans="1:8" s="35" customFormat="1" ht="19.5" hidden="1" customHeight="1" x14ac:dyDescent="0.3">
      <c r="A172" s="22" t="str">
        <f t="shared" si="27"/>
        <v>Z103</v>
      </c>
      <c r="B172" s="22">
        <f t="shared" si="28"/>
        <v>171</v>
      </c>
      <c r="C172" s="36" t="s">
        <v>185</v>
      </c>
      <c r="D172" s="23" t="s">
        <v>75</v>
      </c>
      <c r="E172" s="20">
        <f t="shared" si="29"/>
        <v>103</v>
      </c>
      <c r="F172" s="20" t="str">
        <f t="shared" si="30"/>
        <v>Z103</v>
      </c>
      <c r="G172" s="20" t="e">
        <f ca="1">VLOOKUP(C172,INDIRECT("'"&amp;D172&amp;" liga'!$A$1:$P$33"),16,FALSE)</f>
        <v>#REF!</v>
      </c>
      <c r="H172" s="35" t="s">
        <v>265</v>
      </c>
    </row>
    <row r="173" spans="1:8" s="35" customFormat="1" ht="19.5" hidden="1" customHeight="1" x14ac:dyDescent="0.3">
      <c r="A173" s="22" t="str">
        <f t="shared" si="27"/>
        <v>Z104</v>
      </c>
      <c r="B173" s="22">
        <f t="shared" si="28"/>
        <v>172</v>
      </c>
      <c r="C173" s="36" t="s">
        <v>153</v>
      </c>
      <c r="D173" s="23" t="s">
        <v>75</v>
      </c>
      <c r="E173" s="20">
        <f t="shared" si="29"/>
        <v>104</v>
      </c>
      <c r="F173" s="20" t="str">
        <f t="shared" si="30"/>
        <v>Z104</v>
      </c>
      <c r="G173" s="20" t="e">
        <f t="shared" ref="G173:G201" ca="1" si="32">VLOOKUP(C173,INDIRECT("'"&amp;D173&amp;" liga'!$A$1:$O$30"),15,FALSE)</f>
        <v>#REF!</v>
      </c>
    </row>
    <row r="174" spans="1:8" s="35" customFormat="1" ht="19.5" hidden="1" customHeight="1" x14ac:dyDescent="0.3">
      <c r="A174" s="22" t="str">
        <f t="shared" si="27"/>
        <v>Z105</v>
      </c>
      <c r="B174" s="22">
        <f t="shared" si="28"/>
        <v>173</v>
      </c>
      <c r="C174" s="36" t="s">
        <v>13</v>
      </c>
      <c r="D174" s="23" t="s">
        <v>75</v>
      </c>
      <c r="E174" s="20">
        <f t="shared" si="29"/>
        <v>105</v>
      </c>
      <c r="F174" s="20" t="str">
        <f t="shared" si="30"/>
        <v>Z105</v>
      </c>
      <c r="G174" s="20" t="e">
        <f t="shared" ca="1" si="32"/>
        <v>#REF!</v>
      </c>
    </row>
    <row r="175" spans="1:8" s="35" customFormat="1" ht="19.5" hidden="1" customHeight="1" x14ac:dyDescent="0.3">
      <c r="A175" s="22" t="str">
        <f t="shared" si="27"/>
        <v>Z106</v>
      </c>
      <c r="B175" s="22">
        <f t="shared" si="28"/>
        <v>174</v>
      </c>
      <c r="C175" s="36" t="s">
        <v>119</v>
      </c>
      <c r="D175" s="23" t="s">
        <v>75</v>
      </c>
      <c r="E175" s="20">
        <f t="shared" si="29"/>
        <v>106</v>
      </c>
      <c r="F175" s="20" t="str">
        <f t="shared" si="30"/>
        <v>Z106</v>
      </c>
      <c r="G175" s="20" t="e">
        <f t="shared" ca="1" si="32"/>
        <v>#REF!</v>
      </c>
    </row>
    <row r="176" spans="1:8" s="35" customFormat="1" ht="19.5" hidden="1" customHeight="1" x14ac:dyDescent="0.3">
      <c r="A176" s="22" t="str">
        <f t="shared" si="27"/>
        <v>Z107</v>
      </c>
      <c r="B176" s="22">
        <f t="shared" si="28"/>
        <v>175</v>
      </c>
      <c r="C176" s="36" t="s">
        <v>89</v>
      </c>
      <c r="D176" s="23" t="s">
        <v>75</v>
      </c>
      <c r="E176" s="20">
        <f t="shared" si="29"/>
        <v>107</v>
      </c>
      <c r="F176" s="20" t="str">
        <f t="shared" si="30"/>
        <v>Z107</v>
      </c>
      <c r="G176" s="20" t="e">
        <f t="shared" ca="1" si="32"/>
        <v>#REF!</v>
      </c>
    </row>
    <row r="177" spans="1:8" s="35" customFormat="1" ht="19.5" hidden="1" customHeight="1" x14ac:dyDescent="0.3">
      <c r="A177" s="22" t="str">
        <f t="shared" si="27"/>
        <v>Z108</v>
      </c>
      <c r="B177" s="22">
        <f t="shared" si="28"/>
        <v>176</v>
      </c>
      <c r="C177" s="36" t="s">
        <v>44</v>
      </c>
      <c r="D177" s="23" t="s">
        <v>75</v>
      </c>
      <c r="E177" s="20">
        <f t="shared" si="29"/>
        <v>108</v>
      </c>
      <c r="F177" s="20" t="str">
        <f t="shared" si="30"/>
        <v>Z108</v>
      </c>
      <c r="G177" s="20" t="e">
        <f t="shared" ca="1" si="32"/>
        <v>#REF!</v>
      </c>
    </row>
    <row r="178" spans="1:8" s="35" customFormat="1" ht="19.5" hidden="1" customHeight="1" x14ac:dyDescent="0.3">
      <c r="A178" s="22" t="str">
        <f t="shared" si="27"/>
        <v>Z109</v>
      </c>
      <c r="B178" s="22">
        <f t="shared" si="28"/>
        <v>177</v>
      </c>
      <c r="C178" s="36" t="s">
        <v>218</v>
      </c>
      <c r="D178" s="23" t="s">
        <v>75</v>
      </c>
      <c r="E178" s="20">
        <f t="shared" si="29"/>
        <v>109</v>
      </c>
      <c r="F178" s="20" t="str">
        <f t="shared" si="30"/>
        <v>Z109</v>
      </c>
      <c r="G178" s="20" t="e">
        <f t="shared" ca="1" si="32"/>
        <v>#REF!</v>
      </c>
      <c r="H178" s="35" t="s">
        <v>234</v>
      </c>
    </row>
    <row r="179" spans="1:8" s="35" customFormat="1" ht="19.5" hidden="1" customHeight="1" x14ac:dyDescent="0.3">
      <c r="A179" s="22" t="str">
        <f t="shared" si="27"/>
        <v>Z110</v>
      </c>
      <c r="B179" s="22">
        <f t="shared" si="28"/>
        <v>178</v>
      </c>
      <c r="C179" s="36" t="s">
        <v>93</v>
      </c>
      <c r="D179" s="23" t="s">
        <v>75</v>
      </c>
      <c r="E179" s="20">
        <f t="shared" si="29"/>
        <v>110</v>
      </c>
      <c r="F179" s="20" t="str">
        <f t="shared" si="30"/>
        <v>Z110</v>
      </c>
      <c r="G179" s="20" t="e">
        <f t="shared" ca="1" si="32"/>
        <v>#REF!</v>
      </c>
    </row>
    <row r="180" spans="1:8" s="35" customFormat="1" ht="19.5" hidden="1" customHeight="1" x14ac:dyDescent="0.3">
      <c r="A180" s="22" t="str">
        <f t="shared" si="27"/>
        <v>Z111</v>
      </c>
      <c r="B180" s="22">
        <f t="shared" si="28"/>
        <v>179</v>
      </c>
      <c r="C180" s="36" t="s">
        <v>95</v>
      </c>
      <c r="D180" s="23" t="s">
        <v>75</v>
      </c>
      <c r="E180" s="20">
        <f t="shared" si="29"/>
        <v>111</v>
      </c>
      <c r="F180" s="20" t="str">
        <f t="shared" si="30"/>
        <v>Z111</v>
      </c>
      <c r="G180" s="20" t="e">
        <f t="shared" ca="1" si="32"/>
        <v>#REF!</v>
      </c>
    </row>
    <row r="181" spans="1:8" s="35" customFormat="1" ht="19.5" hidden="1" customHeight="1" x14ac:dyDescent="0.3">
      <c r="A181" s="22" t="str">
        <f t="shared" si="27"/>
        <v>Z112</v>
      </c>
      <c r="B181" s="22">
        <f t="shared" si="28"/>
        <v>180</v>
      </c>
      <c r="C181" s="36" t="s">
        <v>16</v>
      </c>
      <c r="D181" s="23" t="s">
        <v>75</v>
      </c>
      <c r="E181" s="20">
        <f t="shared" si="29"/>
        <v>112</v>
      </c>
      <c r="F181" s="20" t="str">
        <f t="shared" si="30"/>
        <v>Z112</v>
      </c>
      <c r="G181" s="20" t="e">
        <f t="shared" ca="1" si="32"/>
        <v>#REF!</v>
      </c>
    </row>
    <row r="182" spans="1:8" s="35" customFormat="1" ht="19.5" hidden="1" customHeight="1" x14ac:dyDescent="0.3">
      <c r="A182" s="22" t="str">
        <f t="shared" si="27"/>
        <v>Z113</v>
      </c>
      <c r="B182" s="22">
        <f t="shared" si="28"/>
        <v>181</v>
      </c>
      <c r="C182" s="36" t="s">
        <v>160</v>
      </c>
      <c r="D182" s="23" t="s">
        <v>75</v>
      </c>
      <c r="E182" s="20">
        <f t="shared" si="29"/>
        <v>113</v>
      </c>
      <c r="F182" s="20" t="str">
        <f t="shared" si="30"/>
        <v>Z113</v>
      </c>
      <c r="G182" s="20" t="e">
        <f t="shared" ca="1" si="32"/>
        <v>#REF!</v>
      </c>
      <c r="H182" s="35" t="s">
        <v>169</v>
      </c>
    </row>
    <row r="183" spans="1:8" s="35" customFormat="1" ht="19.5" hidden="1" customHeight="1" x14ac:dyDescent="0.3">
      <c r="A183" s="22" t="str">
        <f t="shared" si="27"/>
        <v>Z104</v>
      </c>
      <c r="B183" s="22">
        <f t="shared" si="28"/>
        <v>182</v>
      </c>
      <c r="C183" s="33" t="s">
        <v>62</v>
      </c>
      <c r="D183" s="23" t="s">
        <v>75</v>
      </c>
      <c r="E183" s="20">
        <f>IF(D183=D172,E172+1,1)</f>
        <v>104</v>
      </c>
      <c r="F183" s="20" t="str">
        <f t="shared" si="30"/>
        <v>Z104</v>
      </c>
      <c r="G183" s="20" t="e">
        <f t="shared" ca="1" si="32"/>
        <v>#REF!</v>
      </c>
    </row>
    <row r="184" spans="1:8" s="35" customFormat="1" ht="19.5" hidden="1" customHeight="1" x14ac:dyDescent="0.3">
      <c r="A184" s="22" t="str">
        <f t="shared" si="27"/>
        <v>Z105</v>
      </c>
      <c r="B184" s="22">
        <f t="shared" si="28"/>
        <v>183</v>
      </c>
      <c r="C184" s="36" t="s">
        <v>92</v>
      </c>
      <c r="D184" s="23" t="s">
        <v>75</v>
      </c>
      <c r="E184" s="20">
        <f>IF(D184=D173,E173+1,1)</f>
        <v>105</v>
      </c>
      <c r="F184" s="20" t="str">
        <f t="shared" si="30"/>
        <v>Z105</v>
      </c>
      <c r="G184" s="20" t="e">
        <f t="shared" ca="1" si="32"/>
        <v>#REF!</v>
      </c>
    </row>
    <row r="185" spans="1:8" s="35" customFormat="1" ht="19.5" hidden="1" customHeight="1" x14ac:dyDescent="0.3">
      <c r="A185" s="22" t="str">
        <f t="shared" si="27"/>
        <v>Z106</v>
      </c>
      <c r="B185" s="22">
        <f t="shared" si="28"/>
        <v>184</v>
      </c>
      <c r="C185" s="33" t="s">
        <v>111</v>
      </c>
      <c r="D185" s="23" t="s">
        <v>75</v>
      </c>
      <c r="E185" s="20">
        <f t="shared" ref="E185:E201" si="33">IF(D185=D184,E184+1,1)</f>
        <v>106</v>
      </c>
      <c r="F185" s="20" t="str">
        <f t="shared" si="30"/>
        <v>Z106</v>
      </c>
      <c r="G185" s="20" t="e">
        <f t="shared" ca="1" si="32"/>
        <v>#REF!</v>
      </c>
    </row>
    <row r="186" spans="1:8" s="35" customFormat="1" ht="19.5" hidden="1" customHeight="1" x14ac:dyDescent="0.3">
      <c r="A186" s="22" t="str">
        <f t="shared" si="27"/>
        <v>Z107</v>
      </c>
      <c r="B186" s="22">
        <f t="shared" si="28"/>
        <v>185</v>
      </c>
      <c r="C186" s="36" t="s">
        <v>85</v>
      </c>
      <c r="D186" s="23" t="s">
        <v>75</v>
      </c>
      <c r="E186" s="20">
        <f t="shared" si="33"/>
        <v>107</v>
      </c>
      <c r="F186" s="20" t="str">
        <f t="shared" si="30"/>
        <v>Z107</v>
      </c>
      <c r="G186" s="20" t="e">
        <f t="shared" ca="1" si="32"/>
        <v>#REF!</v>
      </c>
    </row>
    <row r="187" spans="1:8" s="35" customFormat="1" ht="19.5" hidden="1" customHeight="1" x14ac:dyDescent="0.3">
      <c r="A187" s="22" t="str">
        <f t="shared" si="27"/>
        <v>Z108</v>
      </c>
      <c r="B187" s="22">
        <f t="shared" si="28"/>
        <v>186</v>
      </c>
      <c r="C187" s="36" t="s">
        <v>63</v>
      </c>
      <c r="D187" s="23" t="s">
        <v>75</v>
      </c>
      <c r="E187" s="20">
        <f t="shared" si="33"/>
        <v>108</v>
      </c>
      <c r="F187" s="20" t="str">
        <f t="shared" si="30"/>
        <v>Z108</v>
      </c>
      <c r="G187" s="20" t="e">
        <f t="shared" ca="1" si="32"/>
        <v>#REF!</v>
      </c>
      <c r="H187" s="35" t="s">
        <v>200</v>
      </c>
    </row>
    <row r="188" spans="1:8" s="35" customFormat="1" ht="19.5" hidden="1" customHeight="1" x14ac:dyDescent="0.3">
      <c r="A188" s="22" t="str">
        <f t="shared" si="27"/>
        <v>Z109</v>
      </c>
      <c r="B188" s="22">
        <f t="shared" si="28"/>
        <v>187</v>
      </c>
      <c r="C188" s="36" t="s">
        <v>110</v>
      </c>
      <c r="D188" s="23" t="s">
        <v>75</v>
      </c>
      <c r="E188" s="20">
        <f t="shared" si="33"/>
        <v>109</v>
      </c>
      <c r="F188" s="20" t="str">
        <f t="shared" si="30"/>
        <v>Z109</v>
      </c>
      <c r="G188" s="20" t="e">
        <f t="shared" ca="1" si="32"/>
        <v>#REF!</v>
      </c>
      <c r="H188" s="35" t="s">
        <v>165</v>
      </c>
    </row>
    <row r="189" spans="1:8" s="35" customFormat="1" ht="19.5" hidden="1" customHeight="1" x14ac:dyDescent="0.3">
      <c r="A189" s="22" t="str">
        <f t="shared" si="27"/>
        <v>Z110</v>
      </c>
      <c r="B189" s="22">
        <f t="shared" si="28"/>
        <v>188</v>
      </c>
      <c r="C189" s="36" t="s">
        <v>126</v>
      </c>
      <c r="D189" s="23" t="s">
        <v>75</v>
      </c>
      <c r="E189" s="20">
        <f t="shared" si="33"/>
        <v>110</v>
      </c>
      <c r="F189" s="20" t="str">
        <f t="shared" si="30"/>
        <v>Z110</v>
      </c>
      <c r="G189" s="20" t="e">
        <f t="shared" ca="1" si="32"/>
        <v>#REF!</v>
      </c>
    </row>
    <row r="190" spans="1:8" s="35" customFormat="1" ht="19.5" hidden="1" customHeight="1" x14ac:dyDescent="0.3">
      <c r="A190" s="22" t="str">
        <f t="shared" si="27"/>
        <v>Z111</v>
      </c>
      <c r="B190" s="22">
        <f t="shared" si="28"/>
        <v>189</v>
      </c>
      <c r="C190" s="36" t="s">
        <v>202</v>
      </c>
      <c r="D190" s="23" t="s">
        <v>75</v>
      </c>
      <c r="E190" s="20">
        <f t="shared" si="33"/>
        <v>111</v>
      </c>
      <c r="F190" s="20" t="str">
        <f t="shared" si="30"/>
        <v>Z111</v>
      </c>
      <c r="G190" s="20" t="e">
        <f t="shared" ca="1" si="32"/>
        <v>#REF!</v>
      </c>
      <c r="H190" s="35" t="s">
        <v>242</v>
      </c>
    </row>
    <row r="191" spans="1:8" s="35" customFormat="1" ht="19.5" hidden="1" customHeight="1" x14ac:dyDescent="0.3">
      <c r="A191" s="22" t="str">
        <f t="shared" si="27"/>
        <v>Z112</v>
      </c>
      <c r="B191" s="22">
        <f t="shared" si="28"/>
        <v>190</v>
      </c>
      <c r="C191" s="36" t="s">
        <v>215</v>
      </c>
      <c r="D191" s="23" t="s">
        <v>75</v>
      </c>
      <c r="E191" s="20">
        <f t="shared" si="33"/>
        <v>112</v>
      </c>
      <c r="F191" s="20" t="str">
        <f t="shared" si="30"/>
        <v>Z112</v>
      </c>
      <c r="G191" s="20" t="e">
        <f t="shared" ca="1" si="32"/>
        <v>#REF!</v>
      </c>
      <c r="H191" s="35" t="s">
        <v>237</v>
      </c>
    </row>
    <row r="192" spans="1:8" s="35" customFormat="1" ht="19.5" hidden="1" customHeight="1" x14ac:dyDescent="0.3">
      <c r="A192" s="22" t="str">
        <f t="shared" si="27"/>
        <v>Z113</v>
      </c>
      <c r="B192" s="22">
        <f t="shared" si="28"/>
        <v>191</v>
      </c>
      <c r="C192" s="36" t="s">
        <v>55</v>
      </c>
      <c r="D192" s="23" t="s">
        <v>75</v>
      </c>
      <c r="E192" s="20">
        <f t="shared" si="33"/>
        <v>113</v>
      </c>
      <c r="F192" s="20" t="str">
        <f t="shared" si="30"/>
        <v>Z113</v>
      </c>
      <c r="G192" s="20" t="e">
        <f t="shared" ca="1" si="32"/>
        <v>#REF!</v>
      </c>
      <c r="H192" s="35" t="s">
        <v>222</v>
      </c>
    </row>
    <row r="193" spans="1:8" s="35" customFormat="1" ht="19.5" hidden="1" customHeight="1" x14ac:dyDescent="0.3">
      <c r="A193" s="22" t="str">
        <f t="shared" si="27"/>
        <v>Z114</v>
      </c>
      <c r="B193" s="22">
        <f t="shared" si="28"/>
        <v>192</v>
      </c>
      <c r="C193" s="36" t="s">
        <v>11</v>
      </c>
      <c r="D193" s="23" t="s">
        <v>75</v>
      </c>
      <c r="E193" s="20">
        <f t="shared" si="33"/>
        <v>114</v>
      </c>
      <c r="F193" s="20" t="str">
        <f t="shared" si="30"/>
        <v>Z114</v>
      </c>
      <c r="G193" s="20" t="e">
        <f t="shared" ca="1" si="32"/>
        <v>#REF!</v>
      </c>
    </row>
    <row r="194" spans="1:8" s="35" customFormat="1" ht="19.5" hidden="1" customHeight="1" x14ac:dyDescent="0.3">
      <c r="A194" s="22" t="str">
        <f t="shared" ref="A194:A201" si="34">F194</f>
        <v>Z115</v>
      </c>
      <c r="B194" s="22">
        <f t="shared" ref="B194:B201" si="35">ROW()-1</f>
        <v>193</v>
      </c>
      <c r="C194" s="36"/>
      <c r="D194" s="23" t="s">
        <v>75</v>
      </c>
      <c r="E194" s="20">
        <f t="shared" si="33"/>
        <v>115</v>
      </c>
      <c r="F194" s="20" t="str">
        <f t="shared" ref="F194:F201" si="36">CONCATENATE(D194,E194)</f>
        <v>Z115</v>
      </c>
      <c r="G194" s="20" t="e">
        <f t="shared" ca="1" si="32"/>
        <v>#REF!</v>
      </c>
    </row>
    <row r="195" spans="1:8" s="35" customFormat="1" ht="19.5" hidden="1" customHeight="1" x14ac:dyDescent="0.3">
      <c r="A195" s="22" t="str">
        <f t="shared" si="34"/>
        <v>Z116</v>
      </c>
      <c r="B195" s="22">
        <f t="shared" si="35"/>
        <v>194</v>
      </c>
      <c r="C195" s="36"/>
      <c r="D195" s="23" t="s">
        <v>75</v>
      </c>
      <c r="E195" s="20">
        <f t="shared" si="33"/>
        <v>116</v>
      </c>
      <c r="F195" s="20" t="str">
        <f t="shared" si="36"/>
        <v>Z116</v>
      </c>
      <c r="G195" s="20" t="e">
        <f t="shared" ca="1" si="32"/>
        <v>#REF!</v>
      </c>
    </row>
    <row r="196" spans="1:8" s="35" customFormat="1" ht="19.5" hidden="1" customHeight="1" x14ac:dyDescent="0.3">
      <c r="A196" s="22" t="str">
        <f t="shared" si="34"/>
        <v>Z117</v>
      </c>
      <c r="B196" s="22">
        <f t="shared" si="35"/>
        <v>195</v>
      </c>
      <c r="C196" s="36"/>
      <c r="D196" s="23" t="s">
        <v>75</v>
      </c>
      <c r="E196" s="20">
        <f t="shared" si="33"/>
        <v>117</v>
      </c>
      <c r="F196" s="20" t="str">
        <f t="shared" si="36"/>
        <v>Z117</v>
      </c>
      <c r="G196" s="20" t="e">
        <f t="shared" ca="1" si="32"/>
        <v>#REF!</v>
      </c>
    </row>
    <row r="197" spans="1:8" s="35" customFormat="1" ht="19.5" hidden="1" customHeight="1" x14ac:dyDescent="0.3">
      <c r="A197" s="22" t="str">
        <f t="shared" si="34"/>
        <v>Z118</v>
      </c>
      <c r="B197" s="22">
        <f t="shared" si="35"/>
        <v>196</v>
      </c>
      <c r="C197" s="36"/>
      <c r="D197" s="23" t="s">
        <v>75</v>
      </c>
      <c r="E197" s="20">
        <f t="shared" si="33"/>
        <v>118</v>
      </c>
      <c r="F197" s="20" t="str">
        <f t="shared" si="36"/>
        <v>Z118</v>
      </c>
      <c r="G197" s="20" t="e">
        <f t="shared" ca="1" si="32"/>
        <v>#REF!</v>
      </c>
    </row>
    <row r="198" spans="1:8" s="35" customFormat="1" ht="19.5" hidden="1" customHeight="1" x14ac:dyDescent="0.3">
      <c r="A198" s="22" t="str">
        <f t="shared" si="34"/>
        <v>Z119</v>
      </c>
      <c r="B198" s="22">
        <f t="shared" si="35"/>
        <v>197</v>
      </c>
      <c r="C198" s="36"/>
      <c r="D198" s="23" t="s">
        <v>75</v>
      </c>
      <c r="E198" s="20">
        <f t="shared" si="33"/>
        <v>119</v>
      </c>
      <c r="F198" s="20" t="str">
        <f t="shared" si="36"/>
        <v>Z119</v>
      </c>
      <c r="G198" s="20" t="e">
        <f t="shared" ca="1" si="32"/>
        <v>#REF!</v>
      </c>
    </row>
    <row r="199" spans="1:8" s="35" customFormat="1" ht="19.5" hidden="1" customHeight="1" x14ac:dyDescent="0.3">
      <c r="A199" s="22" t="str">
        <f t="shared" si="34"/>
        <v>Z120</v>
      </c>
      <c r="B199" s="22">
        <f t="shared" si="35"/>
        <v>198</v>
      </c>
      <c r="C199" s="36"/>
      <c r="D199" s="23" t="s">
        <v>75</v>
      </c>
      <c r="E199" s="20">
        <f t="shared" si="33"/>
        <v>120</v>
      </c>
      <c r="F199" s="20" t="str">
        <f t="shared" si="36"/>
        <v>Z120</v>
      </c>
      <c r="G199" s="20" t="e">
        <f t="shared" ca="1" si="32"/>
        <v>#REF!</v>
      </c>
    </row>
    <row r="200" spans="1:8" s="35" customFormat="1" ht="19.5" hidden="1" customHeight="1" x14ac:dyDescent="0.3">
      <c r="A200" s="22" t="str">
        <f t="shared" si="34"/>
        <v>Z121</v>
      </c>
      <c r="B200" s="22">
        <f t="shared" si="35"/>
        <v>199</v>
      </c>
      <c r="C200" s="36"/>
      <c r="D200" s="23" t="s">
        <v>75</v>
      </c>
      <c r="E200" s="20">
        <f t="shared" si="33"/>
        <v>121</v>
      </c>
      <c r="F200" s="20" t="str">
        <f t="shared" si="36"/>
        <v>Z121</v>
      </c>
      <c r="G200" s="20" t="e">
        <f t="shared" ca="1" si="32"/>
        <v>#REF!</v>
      </c>
    </row>
    <row r="201" spans="1:8" ht="19.5" hidden="1" customHeight="1" x14ac:dyDescent="0.3">
      <c r="A201" s="22" t="str">
        <f t="shared" si="34"/>
        <v>Z122</v>
      </c>
      <c r="B201" s="22">
        <f t="shared" si="35"/>
        <v>200</v>
      </c>
      <c r="C201" s="36"/>
      <c r="D201" s="23" t="s">
        <v>75</v>
      </c>
      <c r="E201" s="20">
        <f t="shared" si="33"/>
        <v>122</v>
      </c>
      <c r="F201" s="20" t="str">
        <f t="shared" si="36"/>
        <v>Z122</v>
      </c>
      <c r="G201" s="20" t="e">
        <f t="shared" ca="1" si="32"/>
        <v>#REF!</v>
      </c>
      <c r="H201" s="35"/>
    </row>
  </sheetData>
  <autoFilter ref="A1:H201">
    <sortState ref="A2:H201">
      <sortCondition ref="D2:D201"/>
      <sortCondition ref="C2:C201"/>
    </sortState>
  </autoFilter>
  <sortState ref="A2:H201">
    <sortCondition ref="D2:D201"/>
    <sortCondition ref="C2:C201"/>
  </sortState>
  <conditionalFormatting sqref="G182:G201 G2:G171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72:G18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:D201">
    <cfRule type="expression" dxfId="19" priority="19" stopIfTrue="1">
      <formula>IF($D2="Z",TRUE,FALSE)</formula>
    </cfRule>
    <cfRule type="expression" dxfId="18" priority="20" stopIfTrue="1">
      <formula>IF(OR($D2="B",$D2="D",$D2="F",$D2="H"),TRUE,FALSE)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140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="90" zoomScaleNormal="100" zoomScaleSheetLayoutView="90" workbookViewId="0">
      <selection activeCell="C13" sqref="C13:C15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Gál Péter</v>
      </c>
      <c r="C1" s="54" t="str">
        <f t="shared" ca="1" si="0"/>
        <v>Hegedűs Ferenc</v>
      </c>
      <c r="D1" s="54" t="str">
        <f t="shared" ca="1" si="0"/>
        <v>Jakab Zoltán</v>
      </c>
      <c r="E1" s="54" t="str">
        <f t="shared" ca="1" si="0"/>
        <v>Nemes Márton</v>
      </c>
      <c r="F1" s="54" t="str">
        <f t="shared" ca="1" si="0"/>
        <v>Páldeák Áron</v>
      </c>
      <c r="G1" s="54" t="str">
        <f t="shared" ca="1" si="0"/>
        <v>Richter Pál</v>
      </c>
      <c r="H1" s="54" t="str">
        <f t="shared" ca="1" si="0"/>
        <v>Soós Gábor</v>
      </c>
      <c r="I1" s="54" t="str">
        <f t="shared" ca="1" si="0"/>
        <v>Tóth Balázs</v>
      </c>
      <c r="J1" s="63" t="str">
        <f t="shared" ca="1" si="0"/>
        <v>Wiandt András</v>
      </c>
      <c r="K1" s="66" t="s">
        <v>43</v>
      </c>
      <c r="L1" s="69" t="s">
        <v>74</v>
      </c>
      <c r="M1" s="72" t="s">
        <v>73</v>
      </c>
      <c r="N1" s="48" t="s">
        <v>80</v>
      </c>
      <c r="O1" s="51" t="s">
        <v>196</v>
      </c>
      <c r="P1" s="7"/>
    </row>
    <row r="2" spans="1:21" x14ac:dyDescent="0.25">
      <c r="A2" s="27" t="str">
        <f ca="1">RIGHT(CELL("filename",A1),6)</f>
        <v>A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Gál Péter</v>
      </c>
      <c r="B4" s="57"/>
      <c r="C4" s="60" t="s">
        <v>78</v>
      </c>
      <c r="D4" s="60" t="s">
        <v>79</v>
      </c>
      <c r="E4" s="60" t="s">
        <v>79</v>
      </c>
      <c r="F4" s="60" t="s">
        <v>149</v>
      </c>
      <c r="G4" s="60" t="s">
        <v>78</v>
      </c>
      <c r="H4" s="60" t="s">
        <v>150</v>
      </c>
      <c r="I4" s="60" t="s">
        <v>145</v>
      </c>
      <c r="J4" s="77" t="s">
        <v>79</v>
      </c>
      <c r="K4" s="80">
        <f>5*(COUNTIF(B4:J6,"5/0")+COUNTIF(B4:J6,"4/1")+COUNTIF(B4:J6,"3/2")+COUNTIF(B4:J6,"5/-"))+3*COUNTIF(B4:J6,"2/3")+2*COUNTIF(B4:J6,"1/4")+COUNTIF(B4:J6,"0/5")+0.01*L4+0.0001*(M4)</f>
        <v>31.042199999999998</v>
      </c>
      <c r="L4" s="83">
        <f>1*COUNTIF(B4:J6,"5/0")+1*COUNTIF(B4:J6,"4/1")+1*COUNTIF(B4:J6,"3/2")+1*COUNTIF(B4:J6,"5/-")+0*COUNTIF(B4:J6,"2/3")+0*COUNTIF(B4:J6,"1/4")+0*COUNTIF(B4:J6,"0/5")</f>
        <v>4</v>
      </c>
      <c r="M4" s="86">
        <f>5*COUNTIF(B4:J6,"5/0")+4*COUNTIF(B4:J6,"4/1")+3*COUNTIF(B4:J6,"3/2")+5*COUNTIF(B4:J6,"5/-")+2*COUNTIF(B4:J6,"2/3")+1*COUNTIF(B4:J6,"1/4")+0*COUNTIF(B4:J6,"0/5")</f>
        <v>22</v>
      </c>
      <c r="N4" s="89">
        <f>0*COUNTIF(B4:J6,"5/0")+1*COUNTIF(B4:J6,"4/1")+2*COUNTIF(B4:J6,"3/2")+3*COUNTIF(B4:J6,"2/3")+4*COUNTIF(B4:J6,"1/4")+5*COUNTIF(B4:J6,"0/5")+5*COUNTIF(B4:J6,"-/5")</f>
        <v>18</v>
      </c>
      <c r="O4" s="75">
        <f>RANK(K4,K$4:K$30)</f>
        <v>5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0.77605499999999994</v>
      </c>
      <c r="P6" s="13"/>
    </row>
    <row r="7" spans="1:21" x14ac:dyDescent="0.25">
      <c r="A7" s="54" t="str">
        <f ca="1">C1</f>
        <v>Hegedűs Ferenc</v>
      </c>
      <c r="B7" s="60" t="s">
        <v>79</v>
      </c>
      <c r="C7" s="57"/>
      <c r="D7" s="60" t="s">
        <v>149</v>
      </c>
      <c r="E7" s="60" t="s">
        <v>79</v>
      </c>
      <c r="F7" s="60" t="s">
        <v>79</v>
      </c>
      <c r="G7" s="60" t="s">
        <v>78</v>
      </c>
      <c r="H7" s="60" t="s">
        <v>79</v>
      </c>
      <c r="I7" s="60" t="s">
        <v>78</v>
      </c>
      <c r="J7" s="77" t="s">
        <v>150</v>
      </c>
      <c r="K7" s="80">
        <f t="shared" ref="K7" si="1">5*(COUNTIF(B7:J9,"5/0")+COUNTIF(B7:J9,"4/1")+COUNTIF(B7:J9,"3/2")+COUNTIF(B7:J9,"5/-"))+3*COUNTIF(B7:J9,"2/3")+2*COUNTIF(B7:J9,"1/4")+COUNTIF(B7:J9,"0/5")+0.01*L7+0.0001*(M7)</f>
        <v>29.0319</v>
      </c>
      <c r="L7" s="83">
        <f>1*COUNTIF(B7:J9,"5/0")+1*COUNTIF(B7:J9,"4/1")+1*COUNTIF(B7:J9,"3/2")+1*COUNTIF(B7:J9,"5/-")+0*COUNTIF(B7:J9,"2/3")+0*COUNTIF(B7:J9,"1/4")+0*COUNTIF(B7:J9,"0/5")</f>
        <v>3</v>
      </c>
      <c r="M7" s="86">
        <f>5*COUNTIF(B7:J9,"5/0")+4*COUNTIF(B7:J9,"4/1")+3*COUNTIF(B7:J9,"3/2")+5*COUNTIF(B7:J9,"5/-")+2*COUNTIF(B7:J9,"2/3")+1*COUNTIF(B7:J9,"1/4")+0*COUNTIF(B7:J9,"0/5")</f>
        <v>19</v>
      </c>
      <c r="N7" s="89">
        <f>0*COUNTIF(B7:J9,"5/0")+1*COUNTIF(B7:J9,"4/1")+2*COUNTIF(B7:J9,"3/2")+3*COUNTIF(B7:J9,"2/3")+4*COUNTIF(B7:J9,"1/4")+5*COUNTIF(B7:J9,"0/5")+5*COUNTIF(B7:J9,"-/5")</f>
        <v>21</v>
      </c>
      <c r="O7" s="75">
        <f>RANK(K7,K$4:K$30)</f>
        <v>6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0.72579749999999998</v>
      </c>
      <c r="P9" s="13"/>
      <c r="R9" s="11"/>
    </row>
    <row r="10" spans="1:21" x14ac:dyDescent="0.25">
      <c r="A10" s="54" t="str">
        <f ca="1">D1</f>
        <v>Jakab Zoltán</v>
      </c>
      <c r="B10" s="60" t="s">
        <v>78</v>
      </c>
      <c r="C10" s="60" t="s">
        <v>150</v>
      </c>
      <c r="D10" s="57"/>
      <c r="E10" s="60" t="s">
        <v>79</v>
      </c>
      <c r="F10" s="60" t="s">
        <v>79</v>
      </c>
      <c r="G10" s="60" t="s">
        <v>149</v>
      </c>
      <c r="H10" s="60" t="s">
        <v>150</v>
      </c>
      <c r="I10" s="60" t="s">
        <v>149</v>
      </c>
      <c r="J10" s="77" t="s">
        <v>146</v>
      </c>
      <c r="K10" s="80">
        <f t="shared" ref="K10" si="2">5*(COUNTIF(B10:J12,"5/0")+COUNTIF(B10:J12,"4/1")+COUNTIF(B10:J12,"3/2")+COUNTIF(B10:J12,"5/-"))+3*COUNTIF(B10:J12,"2/3")+2*COUNTIF(B10:J12,"1/4")+COUNTIF(B10:J12,"0/5")+0.01*L10+0.0001*(M10)</f>
        <v>26.031700000000001</v>
      </c>
      <c r="L10" s="83">
        <f>1*COUNTIF(B10:J12,"5/0")+1*COUNTIF(B10:J12,"4/1")+1*COUNTIF(B10:J12,"3/2")+1*COUNTIF(B10:J12,"5/-")+0*COUNTIF(B10:J12,"2/3")+0*COUNTIF(B10:J12,"1/4")+0*COUNTIF(B10:J12,"0/5")</f>
        <v>3</v>
      </c>
      <c r="M10" s="86">
        <f>5*COUNTIF(B10:J12,"5/0")+4*COUNTIF(B10:J12,"4/1")+3*COUNTIF(B10:J12,"3/2")+5*COUNTIF(B10:J12,"5/-")+2*COUNTIF(B10:J12,"2/3")+1*COUNTIF(B10:J12,"1/4")+0*COUNTIF(B10:J12,"0/5")</f>
        <v>17</v>
      </c>
      <c r="N10" s="89">
        <f>0*COUNTIF(B10:J12,"5/0")+1*COUNTIF(B10:J12,"4/1")+2*COUNTIF(B10:J12,"3/2")+3*COUNTIF(B10:J12,"2/3")+4*COUNTIF(B10:J12,"1/4")+5*COUNTIF(B10:J12,"0/5")+5*COUNTIF(B10:J12,"-/5")</f>
        <v>23</v>
      </c>
      <c r="O10" s="75">
        <f>RANK(K10,K$4:K$30)</f>
        <v>7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0.6507925</v>
      </c>
      <c r="P12" s="13"/>
    </row>
    <row r="13" spans="1:21" x14ac:dyDescent="0.25">
      <c r="A13" s="54" t="str">
        <f ca="1">E1</f>
        <v>Nemes Márton</v>
      </c>
      <c r="B13" s="60" t="s">
        <v>78</v>
      </c>
      <c r="C13" s="60" t="s">
        <v>78</v>
      </c>
      <c r="D13" s="60" t="s">
        <v>78</v>
      </c>
      <c r="E13" s="57"/>
      <c r="F13" s="60" t="s">
        <v>78</v>
      </c>
      <c r="G13" s="60" t="s">
        <v>149</v>
      </c>
      <c r="H13" s="60" t="s">
        <v>78</v>
      </c>
      <c r="I13" s="60" t="s">
        <v>78</v>
      </c>
      <c r="J13" s="77" t="s">
        <v>150</v>
      </c>
      <c r="K13" s="80">
        <f t="shared" ref="K13" si="3">5*(COUNTIF(B13:J15,"5/0")+COUNTIF(B13:J15,"4/1")+COUNTIF(B13:J15,"3/2")+COUNTIF(B13:J15,"5/-"))+3*COUNTIF(B13:J15,"2/3")+2*COUNTIF(B13:J15,"1/4")+COUNTIF(B13:J15,"0/5")+0.01*L13+0.0001*(M13)</f>
        <v>37.072299999999998</v>
      </c>
      <c r="L13" s="83">
        <f>1*COUNTIF(B13:J15,"5/0")+1*COUNTIF(B13:J15,"4/1")+1*COUNTIF(B13:J15,"3/2")+1*COUNTIF(B13:J15,"5/-")+0*COUNTIF(B13:J15,"2/3")+0*COUNTIF(B13:J15,"1/4")+0*COUNTIF(B13:J15,"0/5")</f>
        <v>7</v>
      </c>
      <c r="M13" s="86">
        <f>5*COUNTIF(B13:J15,"5/0")+4*COUNTIF(B13:J15,"4/1")+3*COUNTIF(B13:J15,"3/2")+5*COUNTIF(B13:J15,"5/-")+2*COUNTIF(B13:J15,"2/3")+1*COUNTIF(B13:J15,"1/4")+0*COUNTIF(B13:J15,"0/5")</f>
        <v>23</v>
      </c>
      <c r="N13" s="89">
        <f>0*COUNTIF(B13:J15,"5/0")+1*COUNTIF(B13:J15,"4/1")+2*COUNTIF(B13:J15,"3/2")+3*COUNTIF(B13:J15,"2/3")+4*COUNTIF(B13:J15,"1/4")+5*COUNTIF(B13:J15,"0/5")+5*COUNTIF(B13:J15,"-/5")</f>
        <v>17</v>
      </c>
      <c r="O13" s="75">
        <f>RANK(K13,K$4:K$30)</f>
        <v>2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0.92680750000000001</v>
      </c>
      <c r="P15" s="13"/>
    </row>
    <row r="16" spans="1:21" x14ac:dyDescent="0.25">
      <c r="A16" s="54" t="str">
        <f ca="1">F1</f>
        <v>Páldeák Áron</v>
      </c>
      <c r="B16" s="60" t="s">
        <v>150</v>
      </c>
      <c r="C16" s="60" t="s">
        <v>78</v>
      </c>
      <c r="D16" s="60" t="s">
        <v>78</v>
      </c>
      <c r="E16" s="60" t="s">
        <v>79</v>
      </c>
      <c r="F16" s="57"/>
      <c r="G16" s="60" t="s">
        <v>149</v>
      </c>
      <c r="H16" s="60" t="s">
        <v>145</v>
      </c>
      <c r="I16" s="60" t="s">
        <v>149</v>
      </c>
      <c r="J16" s="77" t="s">
        <v>150</v>
      </c>
      <c r="K16" s="80">
        <f t="shared" ref="K16" si="4">5*(COUNTIF(B16:J18,"5/0")+COUNTIF(B16:J18,"4/1")+COUNTIF(B16:J18,"3/2")+COUNTIF(B16:J18,"5/-"))+3*COUNTIF(B16:J18,"2/3")+2*COUNTIF(B16:J18,"1/4")+COUNTIF(B16:J18,"0/5")+0.01*L16+0.0001*(M16)</f>
        <v>32.052299999999995</v>
      </c>
      <c r="L16" s="83">
        <f>1*COUNTIF(B16:J18,"5/0")+1*COUNTIF(B16:J18,"4/1")+1*COUNTIF(B16:J18,"3/2")+1*COUNTIF(B16:J18,"5/-")+0*COUNTIF(B16:J18,"2/3")+0*COUNTIF(B16:J18,"1/4")+0*COUNTIF(B16:J18,"0/5")</f>
        <v>5</v>
      </c>
      <c r="M16" s="86">
        <f>5*COUNTIF(B16:J18,"5/0")+4*COUNTIF(B16:J18,"4/1")+3*COUNTIF(B16:J18,"3/2")+5*COUNTIF(B16:J18,"5/-")+2*COUNTIF(B16:J18,"2/3")+1*COUNTIF(B16:J18,"1/4")+0*COUNTIF(B16:J18,"0/5")</f>
        <v>23</v>
      </c>
      <c r="N16" s="89">
        <f>0*COUNTIF(B16:J18,"5/0")+1*COUNTIF(B16:J18,"4/1")+2*COUNTIF(B16:J18,"3/2")+3*COUNTIF(B16:J18,"2/3")+4*COUNTIF(B16:J18,"1/4")+5*COUNTIF(B16:J18,"0/5")+5*COUNTIF(B16:J18,"-/5")</f>
        <v>17</v>
      </c>
      <c r="O16" s="75">
        <f>RANK(K16,K$4:K$30)</f>
        <v>3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0.80130749999999984</v>
      </c>
      <c r="P18" s="13"/>
    </row>
    <row r="19" spans="1:20" x14ac:dyDescent="0.25">
      <c r="A19" s="54" t="str">
        <f ca="1">G1</f>
        <v>Richter Pál</v>
      </c>
      <c r="B19" s="60" t="s">
        <v>79</v>
      </c>
      <c r="C19" s="60" t="s">
        <v>79</v>
      </c>
      <c r="D19" s="60" t="s">
        <v>150</v>
      </c>
      <c r="E19" s="60" t="s">
        <v>150</v>
      </c>
      <c r="F19" s="60" t="s">
        <v>150</v>
      </c>
      <c r="G19" s="57"/>
      <c r="H19" s="60" t="s">
        <v>149</v>
      </c>
      <c r="I19" s="60" t="s">
        <v>149</v>
      </c>
      <c r="J19" s="77" t="s">
        <v>150</v>
      </c>
      <c r="K19" s="80">
        <f t="shared" ref="K19" si="5">5*(COUNTIF(B19:J21,"5/0")+COUNTIF(B19:J21,"4/1")+COUNTIF(B19:J21,"3/2")+COUNTIF(B19:J21,"5/-"))+3*COUNTIF(B19:J21,"2/3")+2*COUNTIF(B19:J21,"1/4")+COUNTIF(B19:J21,"0/5")+0.01*L19+0.0001*(M19)</f>
        <v>24.021599999999999</v>
      </c>
      <c r="L19" s="83">
        <f>1*COUNTIF(B19:J21,"5/0")+1*COUNTIF(B19:J21,"4/1")+1*COUNTIF(B19:J21,"3/2")+1*COUNTIF(B19:J21,"5/-")+0*COUNTIF(B19:J21,"2/3")+0*COUNTIF(B19:J21,"1/4")+0*COUNTIF(B19:J21,"0/5")</f>
        <v>2</v>
      </c>
      <c r="M19" s="86">
        <f>5*COUNTIF(B19:J21,"5/0")+4*COUNTIF(B19:J21,"4/1")+3*COUNTIF(B19:J21,"3/2")+5*COUNTIF(B19:J21,"5/-")+2*COUNTIF(B19:J21,"2/3")+1*COUNTIF(B19:J21,"1/4")+0*COUNTIF(B19:J21,"0/5")</f>
        <v>16</v>
      </c>
      <c r="N19" s="89">
        <f>0*COUNTIF(B19:J21,"5/0")+1*COUNTIF(B19:J21,"4/1")+2*COUNTIF(B19:J21,"3/2")+3*COUNTIF(B19:J21,"2/3")+4*COUNTIF(B19:J21,"1/4")+5*COUNTIF(B19:J21,"0/5")+5*COUNTIF(B19:J21,"-/5")</f>
        <v>24</v>
      </c>
      <c r="O19" s="75">
        <f>RANK(K19,K$4:K$30)</f>
        <v>8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0.60053999999999996</v>
      </c>
      <c r="P21" s="13"/>
    </row>
    <row r="22" spans="1:20" x14ac:dyDescent="0.25">
      <c r="A22" s="54" t="str">
        <f ca="1">H1</f>
        <v>Soós Gábor</v>
      </c>
      <c r="B22" s="60" t="s">
        <v>149</v>
      </c>
      <c r="C22" s="60" t="s">
        <v>78</v>
      </c>
      <c r="D22" s="60" t="s">
        <v>149</v>
      </c>
      <c r="E22" s="60" t="s">
        <v>79</v>
      </c>
      <c r="F22" s="60" t="s">
        <v>146</v>
      </c>
      <c r="G22" s="60" t="s">
        <v>150</v>
      </c>
      <c r="H22" s="57"/>
      <c r="I22" s="60" t="s">
        <v>78</v>
      </c>
      <c r="J22" s="77" t="s">
        <v>78</v>
      </c>
      <c r="K22" s="80">
        <f t="shared" ref="K22" si="6">5*(COUNTIF(B22:J24,"5/0")+COUNTIF(B22:J24,"4/1")+COUNTIF(B22:J24,"3/2")+COUNTIF(B22:J24,"5/-"))+3*COUNTIF(B22:J24,"2/3")+2*COUNTIF(B22:J24,"1/4")+COUNTIF(B22:J24,"0/5")+0.01*L22+0.0001*(M22)</f>
        <v>31.052</v>
      </c>
      <c r="L22" s="83">
        <f>1*COUNTIF(B22:J24,"5/0")+1*COUNTIF(B22:J24,"4/1")+1*COUNTIF(B22:J24,"3/2")+1*COUNTIF(B22:J24,"5/-")+0*COUNTIF(B22:J24,"2/3")+0*COUNTIF(B22:J24,"1/4")+0*COUNTIF(B22:J24,"0/5")</f>
        <v>5</v>
      </c>
      <c r="M22" s="86">
        <f>5*COUNTIF(B22:J24,"5/0")+4*COUNTIF(B22:J24,"4/1")+3*COUNTIF(B22:J24,"3/2")+5*COUNTIF(B22:J24,"5/-")+2*COUNTIF(B22:J24,"2/3")+1*COUNTIF(B22:J24,"1/4")+0*COUNTIF(B22:J24,"0/5")</f>
        <v>20</v>
      </c>
      <c r="N22" s="89">
        <f>0*COUNTIF(B22:J24,"5/0")+1*COUNTIF(B22:J24,"4/1")+2*COUNTIF(B22:J24,"3/2")+3*COUNTIF(B22:J24,"2/3")+4*COUNTIF(B22:J24,"1/4")+5*COUNTIF(B22:J24,"0/5")+5*COUNTIF(B22:J24,"-/5")</f>
        <v>20</v>
      </c>
      <c r="O22" s="75">
        <f>RANK(K22,K$4:K$30)</f>
        <v>4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0.77629999999999999</v>
      </c>
      <c r="P24" s="13"/>
    </row>
    <row r="25" spans="1:20" x14ac:dyDescent="0.25">
      <c r="A25" s="54" t="str">
        <f ca="1">I1</f>
        <v>Tóth Balázs</v>
      </c>
      <c r="B25" s="60" t="s">
        <v>146</v>
      </c>
      <c r="C25" s="60" t="s">
        <v>79</v>
      </c>
      <c r="D25" s="60" t="s">
        <v>150</v>
      </c>
      <c r="E25" s="60" t="s">
        <v>79</v>
      </c>
      <c r="F25" s="60" t="s">
        <v>150</v>
      </c>
      <c r="G25" s="60" t="s">
        <v>150</v>
      </c>
      <c r="H25" s="60" t="s">
        <v>79</v>
      </c>
      <c r="I25" s="57"/>
      <c r="J25" s="77" t="s">
        <v>146</v>
      </c>
      <c r="K25" s="80">
        <f t="shared" ref="K25" si="7">5*(COUNTIF(B25:J27,"5/0")+COUNTIF(B25:J27,"4/1")+COUNTIF(B25:J27,"3/2")+COUNTIF(B25:J27,"5/-"))+3*COUNTIF(B25:J27,"2/3")+2*COUNTIF(B25:J27,"1/4")+COUNTIF(B25:J27,"0/5")+0.01*L25+0.0001*(M25)</f>
        <v>17.000900000000001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9</v>
      </c>
      <c r="N25" s="89">
        <f>0*COUNTIF(B25:J27,"5/0")+1*COUNTIF(B25:J27,"4/1")+2*COUNTIF(B25:J27,"3/2")+3*COUNTIF(B25:J27,"2/3")+4*COUNTIF(B25:J27,"1/4")+5*COUNTIF(B25:J27,"0/5")+5*COUNTIF(B25:J27,"-/5")</f>
        <v>31</v>
      </c>
      <c r="O25" s="75">
        <f>RANK(K25,K$4:K$30)</f>
        <v>9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0.42502250000000003</v>
      </c>
      <c r="P27" s="13"/>
    </row>
    <row r="28" spans="1:20" ht="15" customHeight="1" x14ac:dyDescent="0.25">
      <c r="A28" s="54" t="str">
        <f ca="1">J1</f>
        <v>Wiandt András</v>
      </c>
      <c r="B28" s="60" t="s">
        <v>78</v>
      </c>
      <c r="C28" s="60" t="s">
        <v>149</v>
      </c>
      <c r="D28" s="60" t="s">
        <v>145</v>
      </c>
      <c r="E28" s="60" t="s">
        <v>149</v>
      </c>
      <c r="F28" s="60" t="s">
        <v>149</v>
      </c>
      <c r="G28" s="60" t="s">
        <v>149</v>
      </c>
      <c r="H28" s="60" t="s">
        <v>79</v>
      </c>
      <c r="I28" s="60" t="s">
        <v>145</v>
      </c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38.073100000000004</v>
      </c>
      <c r="L28" s="83">
        <f>1*COUNTIF(B28:J30,"5/0")+1*COUNTIF(B28:J30,"4/1")+1*COUNTIF(B28:J30,"3/2")+1*COUNTIF(B28:J30,"5/-")+0*COUNTIF(B28:J30,"2/3")+0*COUNTIF(B28:J30,"1/4")+0*COUNTIF(B28:J30,"0/5")</f>
        <v>7</v>
      </c>
      <c r="M28" s="86">
        <f>5*COUNTIF(B28:J30,"5/0")+4*COUNTIF(B28:J30,"4/1")+3*COUNTIF(B28:J30,"3/2")+5*COUNTIF(B28:J30,"5/-")+2*COUNTIF(B28:J30,"2/3")+1*COUNTIF(B28:J30,"1/4")+0*COUNTIF(B28:J30,"0/5")</f>
        <v>31</v>
      </c>
      <c r="N28" s="89">
        <f>0*COUNTIF(B28:J30,"5/0")+1*COUNTIF(B28:J30,"4/1")+2*COUNTIF(B28:J30,"3/2")+3*COUNTIF(B28:J30,"2/3")+4*COUNTIF(B28:J30,"1/4")+5*COUNTIF(B28:J30,"0/5")+5*COUNTIF(B28:J30,"-/5")</f>
        <v>9</v>
      </c>
      <c r="O28" s="75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0.95182750000000005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7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6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="90" zoomScaleNormal="90" workbookViewId="0">
      <selection activeCell="C10" sqref="C10:C12"/>
    </sheetView>
  </sheetViews>
  <sheetFormatPr defaultRowHeight="15" x14ac:dyDescent="0.25"/>
  <cols>
    <col min="1" max="10" width="12.140625" customWidth="1"/>
    <col min="11" max="11" width="12.140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6"/>
      <c r="B1" s="54" t="str">
        <f t="shared" ref="B1:K1" ca="1" si="0">VLOOKUP(CONCATENATE(LEFT($A$2,1),COLUMN()-1),nevezettek,3,FALSE)</f>
        <v>Bógyi Attila</v>
      </c>
      <c r="C1" s="54" t="str">
        <f t="shared" ca="1" si="0"/>
        <v>Hannák Gábor</v>
      </c>
      <c r="D1" s="54" t="str">
        <f t="shared" ca="1" si="0"/>
        <v>Kincses Bence</v>
      </c>
      <c r="E1" s="54" t="str">
        <f t="shared" ca="1" si="0"/>
        <v>Kovács Balázs</v>
      </c>
      <c r="F1" s="54" t="str">
        <f t="shared" ca="1" si="0"/>
        <v>Soós István</v>
      </c>
      <c r="G1" s="54" t="str">
        <f t="shared" ca="1" si="0"/>
        <v>Szalántzy Kolos</v>
      </c>
      <c r="H1" s="54" t="str">
        <f t="shared" ca="1" si="0"/>
        <v>Trevor Kalinovsky</v>
      </c>
      <c r="I1" s="54" t="str">
        <f t="shared" ca="1" si="0"/>
        <v>Vajda Bertalan</v>
      </c>
      <c r="J1" s="54" t="str">
        <f t="shared" ca="1" si="0"/>
        <v>Vibostyok Sándor</v>
      </c>
      <c r="K1" s="63" t="e">
        <f t="shared" ca="1" si="0"/>
        <v>#N/A</v>
      </c>
      <c r="L1" s="66" t="s">
        <v>43</v>
      </c>
      <c r="M1" s="69" t="s">
        <v>74</v>
      </c>
      <c r="N1" s="72" t="s">
        <v>73</v>
      </c>
      <c r="O1" s="48" t="s">
        <v>80</v>
      </c>
      <c r="P1" s="51" t="s">
        <v>196</v>
      </c>
      <c r="Q1" s="7"/>
    </row>
    <row r="2" spans="1:22" x14ac:dyDescent="0.25">
      <c r="A2" s="27" t="str">
        <f ca="1">RIGHT(CELL("filename",A1),6)</f>
        <v>B liga</v>
      </c>
      <c r="B2" s="55"/>
      <c r="C2" s="55"/>
      <c r="D2" s="55"/>
      <c r="E2" s="55"/>
      <c r="F2" s="55"/>
      <c r="G2" s="55"/>
      <c r="H2" s="55"/>
      <c r="I2" s="55"/>
      <c r="J2" s="55"/>
      <c r="K2" s="64"/>
      <c r="L2" s="67"/>
      <c r="M2" s="70"/>
      <c r="N2" s="73"/>
      <c r="O2" s="49"/>
      <c r="P2" s="52"/>
      <c r="Q2" s="7"/>
      <c r="R2" s="29"/>
    </row>
    <row r="3" spans="1:22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56"/>
      <c r="K3" s="65"/>
      <c r="L3" s="68"/>
      <c r="M3" s="71"/>
      <c r="N3" s="74"/>
      <c r="O3" s="50"/>
      <c r="P3" s="53"/>
      <c r="Q3" s="7"/>
      <c r="R3" s="30"/>
    </row>
    <row r="4" spans="1:22" ht="15" customHeight="1" x14ac:dyDescent="0.25">
      <c r="A4" s="54" t="str">
        <f ca="1">B1</f>
        <v>Bógyi Attila</v>
      </c>
      <c r="B4" s="57"/>
      <c r="C4" s="60" t="s">
        <v>146</v>
      </c>
      <c r="D4" s="60" t="s">
        <v>150</v>
      </c>
      <c r="E4" s="60" t="s">
        <v>78</v>
      </c>
      <c r="F4" s="60" t="s">
        <v>79</v>
      </c>
      <c r="G4" s="60" t="s">
        <v>78</v>
      </c>
      <c r="H4" s="60" t="s">
        <v>78</v>
      </c>
      <c r="I4" s="60" t="s">
        <v>147</v>
      </c>
      <c r="J4" s="60" t="s">
        <v>78</v>
      </c>
      <c r="K4" s="77"/>
      <c r="L4" s="80">
        <f>5*(COUNTIF(B4:K6,"5/0")+COUNTIF(B4:K6,"4/1")+COUNTIF(B4:K6,"3/2")+COUNTIF(B4:K6,"5/-"))+3*COUNTIF(B4:K6,"2/3")+2*COUNTIF(B4:K6,"1/4")+COUNTIF(B4:K6,"0/5")+0.01*M4+0.0001*(N4)</f>
        <v>31.052</v>
      </c>
      <c r="M4" s="83">
        <f>1*COUNTIF(B4:K6,"5/0")+1*COUNTIF(B4:K6,"4/1")+1*COUNTIF(B4:K6,"3/2")+1*COUNTIF(B4:K6,"5/-")+0*COUNTIF(B4:K6,"2/3")+0*COUNTIF(B4:K6,"1/4")+0*COUNTIF(B4:K6,"0/5")</f>
        <v>5</v>
      </c>
      <c r="N4" s="86">
        <f>5*COUNTIF(B4:K6,"5/0")+4*COUNTIF(B4:K6,"4/1")+3*COUNTIF(B4:K6,"3/2")+5*COUNTIF(B4:K6,"5/-")+2*COUNTIF(B4:K6,"2/3")+1*COUNTIF(B4:K6,"1/4")+0*COUNTIF(B4:K6,"0/5")</f>
        <v>20</v>
      </c>
      <c r="O4" s="89">
        <f>0*COUNTIF(B4:K6,"5/0")+1*COUNTIF(B4:K6,"4/1")+2*COUNTIF(B4:K6,"3/2")+3*COUNTIF(B4:K6,"2/3")+4*COUNTIF(B4:K6,"1/4")+5*COUNTIF(B4:K6,"0/5")+5*COUNTIF(B4:K6,"-/5")</f>
        <v>20</v>
      </c>
      <c r="P4" s="75">
        <f>RANK(L4,L$4:L$33)</f>
        <v>4</v>
      </c>
      <c r="Q4" s="12"/>
    </row>
    <row r="5" spans="1:22" x14ac:dyDescent="0.25">
      <c r="A5" s="55"/>
      <c r="B5" s="58"/>
      <c r="C5" s="61"/>
      <c r="D5" s="61"/>
      <c r="E5" s="61"/>
      <c r="F5" s="61"/>
      <c r="G5" s="61"/>
      <c r="H5" s="61"/>
      <c r="I5" s="61"/>
      <c r="J5" s="61"/>
      <c r="K5" s="78"/>
      <c r="L5" s="81"/>
      <c r="M5" s="84"/>
      <c r="N5" s="87"/>
      <c r="O5" s="90"/>
      <c r="P5" s="76"/>
      <c r="Q5" s="5"/>
      <c r="U5" s="25"/>
      <c r="V5" s="25"/>
    </row>
    <row r="6" spans="1:22" x14ac:dyDescent="0.25">
      <c r="A6" s="56"/>
      <c r="B6" s="59"/>
      <c r="C6" s="62"/>
      <c r="D6" s="62"/>
      <c r="E6" s="62"/>
      <c r="F6" s="62"/>
      <c r="G6" s="62"/>
      <c r="H6" s="62"/>
      <c r="I6" s="62"/>
      <c r="J6" s="62"/>
      <c r="K6" s="79"/>
      <c r="L6" s="82"/>
      <c r="M6" s="85"/>
      <c r="N6" s="88"/>
      <c r="O6" s="91"/>
      <c r="P6" s="38">
        <f>IFERROR(L4/SUM(N4:O6),0)</f>
        <v>0.77629999999999999</v>
      </c>
      <c r="Q6" s="13"/>
    </row>
    <row r="7" spans="1:22" x14ac:dyDescent="0.25">
      <c r="A7" s="54" t="str">
        <f ca="1">C1</f>
        <v>Hannák Gábor</v>
      </c>
      <c r="B7" s="60" t="s">
        <v>145</v>
      </c>
      <c r="C7" s="57"/>
      <c r="D7" s="60" t="s">
        <v>149</v>
      </c>
      <c r="E7" s="60" t="s">
        <v>78</v>
      </c>
      <c r="F7" s="60" t="s">
        <v>145</v>
      </c>
      <c r="G7" s="60" t="s">
        <v>78</v>
      </c>
      <c r="H7" s="60" t="s">
        <v>149</v>
      </c>
      <c r="I7" s="60" t="s">
        <v>147</v>
      </c>
      <c r="J7" s="60" t="s">
        <v>145</v>
      </c>
      <c r="K7" s="77"/>
      <c r="L7" s="80">
        <f t="shared" ref="L7" si="1">5*(COUNTIF(B7:K9,"5/0")+COUNTIF(B7:K9,"4/1")+COUNTIF(B7:K9,"3/2")+COUNTIF(B7:K9,"5/-"))+3*COUNTIF(B7:K9,"2/3")+2*COUNTIF(B7:K9,"1/4")+COUNTIF(B7:K9,"0/5")+0.01*M7+0.0001*(N7)</f>
        <v>40.083399999999997</v>
      </c>
      <c r="M7" s="83">
        <f>1*COUNTIF(B7:K9,"5/0")+1*COUNTIF(B7:K9,"4/1")+1*COUNTIF(B7:K9,"3/2")+1*COUNTIF(B7:K9,"5/-")+0*COUNTIF(B7:K9,"2/3")+0*COUNTIF(B7:K9,"1/4")+0*COUNTIF(B7:K9,"0/5")</f>
        <v>8</v>
      </c>
      <c r="N7" s="86">
        <f>5*COUNTIF(B7:K9,"5/0")+4*COUNTIF(B7:K9,"4/1")+3*COUNTIF(B7:K9,"3/2")+5*COUNTIF(B7:K9,"5/-")+2*COUNTIF(B7:K9,"2/3")+1*COUNTIF(B7:K9,"1/4")+0*COUNTIF(B7:K9,"0/5")</f>
        <v>34</v>
      </c>
      <c r="O7" s="89">
        <f>0*COUNTIF(B7:K9,"5/0")+1*COUNTIF(B7:K9,"4/1")+2*COUNTIF(B7:K9,"3/2")+3*COUNTIF(B7:K9,"2/3")+4*COUNTIF(B7:K9,"1/4")+5*COUNTIF(B7:K9,"0/5")+5*COUNTIF(B7:K9,"-/5")</f>
        <v>6</v>
      </c>
      <c r="P7" s="75">
        <f>RANK(L7,L$4:L$33)</f>
        <v>1</v>
      </c>
      <c r="Q7" s="13"/>
      <c r="S7" s="6"/>
    </row>
    <row r="8" spans="1:22" x14ac:dyDescent="0.25">
      <c r="A8" s="55"/>
      <c r="B8" s="61"/>
      <c r="C8" s="58"/>
      <c r="D8" s="61"/>
      <c r="E8" s="61"/>
      <c r="F8" s="61"/>
      <c r="G8" s="61"/>
      <c r="H8" s="61"/>
      <c r="I8" s="61"/>
      <c r="J8" s="61"/>
      <c r="K8" s="78"/>
      <c r="L8" s="81"/>
      <c r="M8" s="84"/>
      <c r="N8" s="87"/>
      <c r="O8" s="90"/>
      <c r="P8" s="76"/>
      <c r="Q8" s="3"/>
      <c r="S8" s="6"/>
      <c r="U8" s="25"/>
      <c r="V8" s="25"/>
    </row>
    <row r="9" spans="1:22" x14ac:dyDescent="0.25">
      <c r="A9" s="56"/>
      <c r="B9" s="62"/>
      <c r="C9" s="59"/>
      <c r="D9" s="62"/>
      <c r="E9" s="62"/>
      <c r="F9" s="62"/>
      <c r="G9" s="62"/>
      <c r="H9" s="62"/>
      <c r="I9" s="62"/>
      <c r="J9" s="62"/>
      <c r="K9" s="79"/>
      <c r="L9" s="82"/>
      <c r="M9" s="85"/>
      <c r="N9" s="88"/>
      <c r="O9" s="91"/>
      <c r="P9" s="38">
        <f>IFERROR(L7/SUM(N7:O9),0)</f>
        <v>1.0020849999999999</v>
      </c>
      <c r="Q9" s="13"/>
      <c r="S9" s="11"/>
    </row>
    <row r="10" spans="1:22" x14ac:dyDescent="0.25">
      <c r="A10" s="54" t="str">
        <f ca="1">D1</f>
        <v>Kincses Bence</v>
      </c>
      <c r="B10" s="60" t="s">
        <v>149</v>
      </c>
      <c r="C10" s="60" t="s">
        <v>150</v>
      </c>
      <c r="D10" s="57"/>
      <c r="E10" s="60" t="s">
        <v>145</v>
      </c>
      <c r="F10" s="60" t="s">
        <v>79</v>
      </c>
      <c r="G10" s="60" t="s">
        <v>79</v>
      </c>
      <c r="H10" s="60" t="s">
        <v>149</v>
      </c>
      <c r="I10" s="60" t="s">
        <v>147</v>
      </c>
      <c r="J10" s="60" t="s">
        <v>149</v>
      </c>
      <c r="K10" s="77"/>
      <c r="L10" s="80">
        <f t="shared" ref="L10" si="2">5*(COUNTIF(B10:K12,"5/0")+COUNTIF(B10:K12,"4/1")+COUNTIF(B10:K12,"3/2")+COUNTIF(B10:K12,"5/-"))+3*COUNTIF(B10:K12,"2/3")+2*COUNTIF(B10:K12,"1/4")+COUNTIF(B10:K12,"0/5")+0.01*M10+0.0001*(N10)</f>
        <v>33.052699999999994</v>
      </c>
      <c r="M10" s="83">
        <f>1*COUNTIF(B10:K12,"5/0")+1*COUNTIF(B10:K12,"4/1")+1*COUNTIF(B10:K12,"3/2")+1*COUNTIF(B10:K12,"5/-")+0*COUNTIF(B10:K12,"2/3")+0*COUNTIF(B10:K12,"1/4")+0*COUNTIF(B10:K12,"0/5")</f>
        <v>5</v>
      </c>
      <c r="N10" s="86">
        <f>5*COUNTIF(B10:K12,"5/0")+4*COUNTIF(B10:K12,"4/1")+3*COUNTIF(B10:K12,"3/2")+5*COUNTIF(B10:K12,"5/-")+2*COUNTIF(B10:K12,"2/3")+1*COUNTIF(B10:K12,"1/4")+0*COUNTIF(B10:K12,"0/5")</f>
        <v>27</v>
      </c>
      <c r="O10" s="89">
        <f>0*COUNTIF(B10:K12,"5/0")+1*COUNTIF(B10:K12,"4/1")+2*COUNTIF(B10:K12,"3/2")+3*COUNTIF(B10:K12,"2/3")+4*COUNTIF(B10:K12,"1/4")+5*COUNTIF(B10:K12,"0/5")+5*COUNTIF(B10:K12,"-/5")</f>
        <v>13</v>
      </c>
      <c r="P10" s="75">
        <f>RANK(L10,L$4:L$33)</f>
        <v>3</v>
      </c>
      <c r="Q10" s="13"/>
    </row>
    <row r="11" spans="1:22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61"/>
      <c r="K11" s="78"/>
      <c r="L11" s="81"/>
      <c r="M11" s="84"/>
      <c r="N11" s="87"/>
      <c r="O11" s="90"/>
      <c r="P11" s="76"/>
      <c r="Q11" s="2"/>
      <c r="S11" s="9"/>
      <c r="T11" s="1"/>
    </row>
    <row r="12" spans="1:22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62"/>
      <c r="K12" s="79"/>
      <c r="L12" s="82"/>
      <c r="M12" s="85"/>
      <c r="N12" s="88"/>
      <c r="O12" s="91"/>
      <c r="P12" s="38">
        <f>IFERROR(L10/SUM(N10:O12),0)</f>
        <v>0.82631749999999982</v>
      </c>
      <c r="Q12" s="13"/>
    </row>
    <row r="13" spans="1:22" x14ac:dyDescent="0.25">
      <c r="A13" s="54" t="str">
        <f ca="1">E1</f>
        <v>Kovács Balázs</v>
      </c>
      <c r="B13" s="60" t="s">
        <v>79</v>
      </c>
      <c r="C13" s="60" t="s">
        <v>79</v>
      </c>
      <c r="D13" s="60" t="s">
        <v>146</v>
      </c>
      <c r="E13" s="57"/>
      <c r="F13" s="60" t="s">
        <v>78</v>
      </c>
      <c r="G13" s="60" t="s">
        <v>150</v>
      </c>
      <c r="H13" s="60" t="s">
        <v>78</v>
      </c>
      <c r="I13" s="60" t="s">
        <v>147</v>
      </c>
      <c r="J13" s="60" t="s">
        <v>78</v>
      </c>
      <c r="K13" s="77"/>
      <c r="L13" s="80">
        <f t="shared" ref="L13" si="3">5*(COUNTIF(B13:K15,"5/0")+COUNTIF(B13:K15,"4/1")+COUNTIF(B13:K15,"3/2")+COUNTIF(B13:K15,"5/-"))+3*COUNTIF(B13:K15,"2/3")+2*COUNTIF(B13:K15,"1/4")+COUNTIF(B13:K15,"0/5")+0.01*M13+0.0001*(N13)</f>
        <v>29.041899999999998</v>
      </c>
      <c r="M13" s="83">
        <f>1*COUNTIF(B13:K15,"5/0")+1*COUNTIF(B13:K15,"4/1")+1*COUNTIF(B13:K15,"3/2")+1*COUNTIF(B13:K15,"5/-")+0*COUNTIF(B13:K15,"2/3")+0*COUNTIF(B13:K15,"1/4")+0*COUNTIF(B13:K15,"0/5")</f>
        <v>4</v>
      </c>
      <c r="N13" s="86">
        <f>5*COUNTIF(B13:K15,"5/0")+4*COUNTIF(B13:K15,"4/1")+3*COUNTIF(B13:K15,"3/2")+5*COUNTIF(B13:K15,"5/-")+2*COUNTIF(B13:K15,"2/3")+1*COUNTIF(B13:K15,"1/4")+0*COUNTIF(B13:K15,"0/5")</f>
        <v>19</v>
      </c>
      <c r="O13" s="89">
        <f>0*COUNTIF(B13:K15,"5/0")+1*COUNTIF(B13:K15,"4/1")+2*COUNTIF(B13:K15,"3/2")+3*COUNTIF(B13:K15,"2/3")+4*COUNTIF(B13:K15,"1/4")+5*COUNTIF(B13:K15,"0/5")+5*COUNTIF(B13:K15,"-/5")</f>
        <v>21</v>
      </c>
      <c r="P13" s="75">
        <f>RANK(L13,L$4:L$33)</f>
        <v>6</v>
      </c>
      <c r="Q13" s="13"/>
    </row>
    <row r="14" spans="1:22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61"/>
      <c r="K14" s="78"/>
      <c r="L14" s="81"/>
      <c r="M14" s="84"/>
      <c r="N14" s="87"/>
      <c r="O14" s="90"/>
      <c r="P14" s="76"/>
      <c r="Q14" s="5"/>
      <c r="S14" s="9"/>
      <c r="U14" s="25"/>
      <c r="V14" s="25"/>
    </row>
    <row r="15" spans="1:22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62"/>
      <c r="K15" s="79"/>
      <c r="L15" s="82"/>
      <c r="M15" s="85"/>
      <c r="N15" s="88"/>
      <c r="O15" s="91"/>
      <c r="P15" s="38">
        <f>IFERROR(L13/SUM(N13:O15),0)</f>
        <v>0.72604749999999996</v>
      </c>
      <c r="Q15" s="13"/>
    </row>
    <row r="16" spans="1:22" x14ac:dyDescent="0.25">
      <c r="A16" s="54" t="str">
        <f ca="1">F1</f>
        <v>Soós István</v>
      </c>
      <c r="B16" s="60" t="s">
        <v>78</v>
      </c>
      <c r="C16" s="60" t="s">
        <v>146</v>
      </c>
      <c r="D16" s="60" t="s">
        <v>78</v>
      </c>
      <c r="E16" s="60" t="s">
        <v>79</v>
      </c>
      <c r="F16" s="57"/>
      <c r="G16" s="60" t="s">
        <v>146</v>
      </c>
      <c r="H16" s="60" t="s">
        <v>145</v>
      </c>
      <c r="I16" s="60" t="s">
        <v>147</v>
      </c>
      <c r="J16" s="60" t="s">
        <v>78</v>
      </c>
      <c r="K16" s="77"/>
      <c r="L16" s="80">
        <f t="shared" ref="L16" si="4">5*(COUNTIF(B16:K18,"5/0")+COUNTIF(B16:K18,"4/1")+COUNTIF(B16:K18,"3/2")+COUNTIF(B16:K18,"5/-"))+3*COUNTIF(B16:K18,"2/3")+2*COUNTIF(B16:K18,"1/4")+COUNTIF(B16:K18,"0/5")+0.01*M16+0.0001*(N16)</f>
        <v>30.052099999999999</v>
      </c>
      <c r="M16" s="83">
        <f>1*COUNTIF(B16:K18,"5/0")+1*COUNTIF(B16:K18,"4/1")+1*COUNTIF(B16:K18,"3/2")+1*COUNTIF(B16:K18,"5/-")+0*COUNTIF(B16:K18,"2/3")+0*COUNTIF(B16:K18,"1/4")+0*COUNTIF(B16:K18,"0/5")</f>
        <v>5</v>
      </c>
      <c r="N16" s="86">
        <f>5*COUNTIF(B16:K18,"5/0")+4*COUNTIF(B16:K18,"4/1")+3*COUNTIF(B16:K18,"3/2")+5*COUNTIF(B16:K18,"5/-")+2*COUNTIF(B16:K18,"2/3")+1*COUNTIF(B16:K18,"1/4")+0*COUNTIF(B16:K18,"0/5")</f>
        <v>21</v>
      </c>
      <c r="O16" s="89">
        <f>0*COUNTIF(B16:K18,"5/0")+1*COUNTIF(B16:K18,"4/1")+2*COUNTIF(B16:K18,"3/2")+3*COUNTIF(B16:K18,"2/3")+4*COUNTIF(B16:K18,"1/4")+5*COUNTIF(B16:K18,"0/5")+5*COUNTIF(B16:K18,"-/5")</f>
        <v>19</v>
      </c>
      <c r="P16" s="75">
        <f>RANK(L16,L$4:L$33)</f>
        <v>5</v>
      </c>
      <c r="Q16" s="13"/>
    </row>
    <row r="17" spans="1:21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61"/>
      <c r="K17" s="78"/>
      <c r="L17" s="81"/>
      <c r="M17" s="84"/>
      <c r="N17" s="87"/>
      <c r="O17" s="90"/>
      <c r="P17" s="76"/>
      <c r="Q17" s="5"/>
    </row>
    <row r="18" spans="1:21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62"/>
      <c r="K18" s="79"/>
      <c r="L18" s="82"/>
      <c r="M18" s="85"/>
      <c r="N18" s="88"/>
      <c r="O18" s="91"/>
      <c r="P18" s="38">
        <f>IFERROR(L16/SUM(N16:O18),0)</f>
        <v>0.75130249999999998</v>
      </c>
      <c r="Q18" s="13"/>
    </row>
    <row r="19" spans="1:21" x14ac:dyDescent="0.25">
      <c r="A19" s="54" t="str">
        <f ca="1">G1</f>
        <v>Szalántzy Kolos</v>
      </c>
      <c r="B19" s="60" t="s">
        <v>79</v>
      </c>
      <c r="C19" s="60" t="s">
        <v>79</v>
      </c>
      <c r="D19" s="60" t="s">
        <v>78</v>
      </c>
      <c r="E19" s="60" t="s">
        <v>149</v>
      </c>
      <c r="F19" s="60" t="s">
        <v>145</v>
      </c>
      <c r="G19" s="57"/>
      <c r="H19" s="60" t="s">
        <v>78</v>
      </c>
      <c r="I19" s="60" t="s">
        <v>147</v>
      </c>
      <c r="J19" s="60" t="s">
        <v>79</v>
      </c>
      <c r="K19" s="77"/>
      <c r="L19" s="80">
        <f t="shared" ref="L19" si="5">5*(COUNTIF(B19:K21,"5/0")+COUNTIF(B19:K21,"4/1")+COUNTIF(B19:K21,"3/2")+COUNTIF(B19:K21,"5/-"))+3*COUNTIF(B19:K21,"2/3")+2*COUNTIF(B19:K21,"1/4")+COUNTIF(B19:K21,"0/5")+0.01*M19+0.0001*(N19)</f>
        <v>34.052599999999998</v>
      </c>
      <c r="M19" s="83">
        <f>1*COUNTIF(B19:K21,"5/0")+1*COUNTIF(B19:K21,"4/1")+1*COUNTIF(B19:K21,"3/2")+1*COUNTIF(B19:K21,"5/-")+0*COUNTIF(B19:K21,"2/3")+0*COUNTIF(B19:K21,"1/4")+0*COUNTIF(B19:K21,"0/5")</f>
        <v>5</v>
      </c>
      <c r="N19" s="86">
        <f>5*COUNTIF(B19:K21,"5/0")+4*COUNTIF(B19:K21,"4/1")+3*COUNTIF(B19:K21,"3/2")+5*COUNTIF(B19:K21,"5/-")+2*COUNTIF(B19:K21,"2/3")+1*COUNTIF(B19:K21,"1/4")+0*COUNTIF(B19:K21,"0/5")</f>
        <v>26</v>
      </c>
      <c r="O19" s="89">
        <f>0*COUNTIF(B19:K21,"5/0")+1*COUNTIF(B19:K21,"4/1")+2*COUNTIF(B19:K21,"3/2")+3*COUNTIF(B19:K21,"2/3")+4*COUNTIF(B19:K21,"1/4")+5*COUNTIF(B19:K21,"0/5")+5*COUNTIF(B19:K21,"-/5")</f>
        <v>14</v>
      </c>
      <c r="P19" s="75">
        <f>RANK(L19,L$4:L$33)</f>
        <v>2</v>
      </c>
      <c r="Q19" s="13"/>
      <c r="S19" s="6"/>
    </row>
    <row r="20" spans="1:21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61"/>
      <c r="K20" s="78"/>
      <c r="L20" s="81"/>
      <c r="M20" s="84"/>
      <c r="N20" s="87"/>
      <c r="O20" s="90"/>
      <c r="P20" s="76"/>
      <c r="Q20" s="2"/>
      <c r="S20" s="6"/>
    </row>
    <row r="21" spans="1:21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62"/>
      <c r="K21" s="79"/>
      <c r="L21" s="82"/>
      <c r="M21" s="85"/>
      <c r="N21" s="88"/>
      <c r="O21" s="91"/>
      <c r="P21" s="38">
        <f>IFERROR(L19/SUM(N19:O21),0)</f>
        <v>0.85131499999999993</v>
      </c>
      <c r="Q21" s="13"/>
    </row>
    <row r="22" spans="1:21" x14ac:dyDescent="0.25">
      <c r="A22" s="54" t="str">
        <f ca="1">H1</f>
        <v>Trevor Kalinovsky</v>
      </c>
      <c r="B22" s="60" t="s">
        <v>79</v>
      </c>
      <c r="C22" s="60" t="s">
        <v>150</v>
      </c>
      <c r="D22" s="60" t="s">
        <v>150</v>
      </c>
      <c r="E22" s="60" t="s">
        <v>79</v>
      </c>
      <c r="F22" s="60" t="s">
        <v>146</v>
      </c>
      <c r="G22" s="60" t="s">
        <v>79</v>
      </c>
      <c r="H22" s="57"/>
      <c r="I22" s="60" t="s">
        <v>147</v>
      </c>
      <c r="J22" s="60" t="s">
        <v>146</v>
      </c>
      <c r="K22" s="77"/>
      <c r="L22" s="80">
        <f t="shared" ref="L22" si="6">5*(COUNTIF(B22:K24,"5/0")+COUNTIF(B22:K24,"4/1")+COUNTIF(B22:K24,"3/2")+COUNTIF(B22:K24,"5/-"))+3*COUNTIF(B22:K24,"2/3")+2*COUNTIF(B22:K24,"1/4")+COUNTIF(B22:K24,"0/5")+0.01*M22+0.0001*(N22)</f>
        <v>20.011300000000002</v>
      </c>
      <c r="M22" s="83">
        <f>1*COUNTIF(B22:K24,"5/0")+1*COUNTIF(B22:K24,"4/1")+1*COUNTIF(B22:K24,"3/2")+1*COUNTIF(B22:K24,"5/-")+0*COUNTIF(B22:K24,"2/3")+0*COUNTIF(B22:K24,"1/4")+0*COUNTIF(B22:K24,"0/5")</f>
        <v>1</v>
      </c>
      <c r="N22" s="86">
        <f>5*COUNTIF(B22:K24,"5/0")+4*COUNTIF(B22:K24,"4/1")+3*COUNTIF(B22:K24,"3/2")+5*COUNTIF(B22:K24,"5/-")+2*COUNTIF(B22:K24,"2/3")+1*COUNTIF(B22:K24,"1/4")+0*COUNTIF(B22:K24,"0/5")</f>
        <v>13</v>
      </c>
      <c r="O22" s="89">
        <f>0*COUNTIF(B22:K24,"5/0")+1*COUNTIF(B22:K24,"4/1")+2*COUNTIF(B22:K24,"3/2")+3*COUNTIF(B22:K24,"2/3")+4*COUNTIF(B22:K24,"1/4")+5*COUNTIF(B22:K24,"0/5")+5*COUNTIF(B22:K24,"-/5")</f>
        <v>27</v>
      </c>
      <c r="P22" s="75">
        <f>RANK(L22,L$4:L$33)</f>
        <v>8</v>
      </c>
      <c r="Q22" s="13"/>
    </row>
    <row r="23" spans="1:2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61"/>
      <c r="K23" s="78"/>
      <c r="L23" s="81"/>
      <c r="M23" s="84"/>
      <c r="N23" s="87"/>
      <c r="O23" s="90"/>
      <c r="P23" s="76"/>
      <c r="Q23" s="2"/>
      <c r="S23" s="10"/>
      <c r="U23" s="4"/>
    </row>
    <row r="24" spans="1:2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62"/>
      <c r="K24" s="79"/>
      <c r="L24" s="82"/>
      <c r="M24" s="85"/>
      <c r="N24" s="88"/>
      <c r="O24" s="91"/>
      <c r="P24" s="38">
        <f>IFERROR(L22/SUM(N22:O24),0)</f>
        <v>0.50028250000000007</v>
      </c>
      <c r="Q24" s="13"/>
    </row>
    <row r="25" spans="1:21" x14ac:dyDescent="0.25">
      <c r="A25" s="54" t="str">
        <f ca="1">I1</f>
        <v>Vajda Bertalan</v>
      </c>
      <c r="B25" s="60" t="s">
        <v>148</v>
      </c>
      <c r="C25" s="60" t="s">
        <v>148</v>
      </c>
      <c r="D25" s="60" t="s">
        <v>148</v>
      </c>
      <c r="E25" s="60" t="s">
        <v>148</v>
      </c>
      <c r="F25" s="60" t="s">
        <v>148</v>
      </c>
      <c r="G25" s="60" t="s">
        <v>148</v>
      </c>
      <c r="H25" s="60" t="s">
        <v>148</v>
      </c>
      <c r="I25" s="57"/>
      <c r="J25" s="60" t="s">
        <v>148</v>
      </c>
      <c r="K25" s="77"/>
      <c r="L25" s="80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83">
        <f>1*COUNTIF(B25:K27,"5/0")+1*COUNTIF(B25:K27,"4/1")+1*COUNTIF(B25:K27,"3/2")+1*COUNTIF(B25:K27,"5/-")+0*COUNTIF(B25:K27,"2/3")+0*COUNTIF(B25:K27,"1/4")+0*COUNTIF(B25:K27,"0/5")</f>
        <v>0</v>
      </c>
      <c r="N25" s="86">
        <f>5*COUNTIF(B25:K27,"5/0")+4*COUNTIF(B25:K27,"4/1")+3*COUNTIF(B25:K27,"3/2")+5*COUNTIF(B25:K27,"5/-")+2*COUNTIF(B25:K27,"2/3")+1*COUNTIF(B25:K27,"1/4")+0*COUNTIF(B25:K27,"0/5")</f>
        <v>0</v>
      </c>
      <c r="O25" s="89">
        <f>0*COUNTIF(B25:K27,"5/0")+1*COUNTIF(B25:K27,"4/1")+2*COUNTIF(B25:K27,"3/2")+3*COUNTIF(B25:K27,"2/3")+4*COUNTIF(B25:K27,"1/4")+5*COUNTIF(B25:K27,"0/5")+5*COUNTIF(B25:K27,"-/5")</f>
        <v>40</v>
      </c>
      <c r="P25" s="75">
        <f>RANK(L25,L$4:L$33)</f>
        <v>9</v>
      </c>
      <c r="Q25" s="13"/>
    </row>
    <row r="26" spans="1:2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61"/>
      <c r="K26" s="78"/>
      <c r="L26" s="81"/>
      <c r="M26" s="84"/>
      <c r="N26" s="87"/>
      <c r="O26" s="90"/>
      <c r="P26" s="76"/>
      <c r="Q26" s="3"/>
    </row>
    <row r="27" spans="1:2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62"/>
      <c r="K27" s="79"/>
      <c r="L27" s="82"/>
      <c r="M27" s="85"/>
      <c r="N27" s="88"/>
      <c r="O27" s="91"/>
      <c r="P27" s="38">
        <f>IFERROR(L25/SUM(N25:O27),0)</f>
        <v>0</v>
      </c>
      <c r="Q27" s="13"/>
    </row>
    <row r="28" spans="1:21" x14ac:dyDescent="0.25">
      <c r="A28" s="54" t="str">
        <f ca="1">J1</f>
        <v>Vibostyok Sándor</v>
      </c>
      <c r="B28" s="60" t="s">
        <v>79</v>
      </c>
      <c r="C28" s="60" t="s">
        <v>146</v>
      </c>
      <c r="D28" s="60" t="s">
        <v>150</v>
      </c>
      <c r="E28" s="60" t="s">
        <v>79</v>
      </c>
      <c r="F28" s="60" t="s">
        <v>79</v>
      </c>
      <c r="G28" s="60" t="s">
        <v>78</v>
      </c>
      <c r="H28" s="60" t="s">
        <v>145</v>
      </c>
      <c r="I28" s="60" t="s">
        <v>147</v>
      </c>
      <c r="J28" s="57"/>
      <c r="K28" s="77"/>
      <c r="L28" s="80">
        <f t="shared" ref="L28" si="8">5*(COUNTIF(B28:K30,"5/0")+COUNTIF(B28:K30,"4/1")+COUNTIF(B28:K30,"3/2")+COUNTIF(B28:K30,"5/-"))+3*COUNTIF(B28:K30,"2/3")+2*COUNTIF(B28:K30,"1/4")+COUNTIF(B28:K30,"0/5")+0.01*M28+0.0001*(N28)</f>
        <v>27.032</v>
      </c>
      <c r="M28" s="83">
        <f>1*COUNTIF(B28:K30,"5/0")+1*COUNTIF(B28:K30,"4/1")+1*COUNTIF(B28:K30,"3/2")+1*COUNTIF(B28:K30,"5/-")+0*COUNTIF(B28:K30,"2/3")+0*COUNTIF(B28:K30,"1/4")+0*COUNTIF(B28:K30,"0/5")</f>
        <v>3</v>
      </c>
      <c r="N28" s="86">
        <f>5*COUNTIF(B28:K30,"5/0")+4*COUNTIF(B28:K30,"4/1")+3*COUNTIF(B28:K30,"3/2")+5*COUNTIF(B28:K30,"5/-")+2*COUNTIF(B28:K30,"2/3")+1*COUNTIF(B28:K30,"1/4")+0*COUNTIF(B28:K30,"0/5")</f>
        <v>20</v>
      </c>
      <c r="O28" s="89">
        <f>0*COUNTIF(B28:K30,"5/0")+1*COUNTIF(B28:K30,"4/1")+2*COUNTIF(B28:K30,"3/2")+3*COUNTIF(B28:K30,"2/3")+4*COUNTIF(B28:K30,"1/4")+5*COUNTIF(B28:K30,"0/5")+5*COUNTIF(B28:K30,"-/5")</f>
        <v>20</v>
      </c>
      <c r="P28" s="75">
        <f>RANK(L28,L$4:L$33)</f>
        <v>7</v>
      </c>
      <c r="Q28" s="13"/>
    </row>
    <row r="29" spans="1:2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78"/>
      <c r="L29" s="81"/>
      <c r="M29" s="84"/>
      <c r="N29" s="87"/>
      <c r="O29" s="90"/>
      <c r="P29" s="76"/>
      <c r="Q29" s="3"/>
    </row>
    <row r="30" spans="1:2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79"/>
      <c r="L30" s="82"/>
      <c r="M30" s="85"/>
      <c r="N30" s="88"/>
      <c r="O30" s="91"/>
      <c r="P30" s="38">
        <f>IFERROR(L28/SUM(N28:O30),0)</f>
        <v>0.67579999999999996</v>
      </c>
      <c r="Q30" s="13"/>
    </row>
    <row r="31" spans="1:21" ht="15" hidden="1" customHeight="1" x14ac:dyDescent="0.3">
      <c r="A31" s="54" t="e">
        <f ca="1">K1</f>
        <v>#N/A</v>
      </c>
      <c r="B31" s="60"/>
      <c r="C31" s="60"/>
      <c r="D31" s="60"/>
      <c r="E31" s="60"/>
      <c r="F31" s="60"/>
      <c r="G31" s="60"/>
      <c r="H31" s="60"/>
      <c r="I31" s="60"/>
      <c r="J31" s="60"/>
      <c r="K31" s="57"/>
      <c r="L31" s="80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83">
        <f>1*COUNTIF(B31:K33,"5/0")+1*COUNTIF(B31:K33,"4/1")+1*COUNTIF(B31:K33,"3/2")+1*COUNTIF(B31:K33,"5/-")+0*COUNTIF(B31:K33,"2/3")+0*COUNTIF(B31:K33,"1/4")+0*COUNTIF(B31:K33,"0/5")</f>
        <v>0</v>
      </c>
      <c r="N31" s="86">
        <f>5*COUNTIF(B31:K33,"5/0")+4*COUNTIF(B31:K33,"4/1")+3*COUNTIF(B31:K33,"3/2")+5*COUNTIF(B31:K33,"5/-")+2*COUNTIF(B31:K33,"2/3")+1*COUNTIF(B31:K33,"1/4")+0*COUNTIF(B31:K33,"0/5")</f>
        <v>0</v>
      </c>
      <c r="O31" s="89">
        <f>0*COUNTIF(B31:K33,"5/0")+1*COUNTIF(B31:K33,"4/1")+2*COUNTIF(B31:K33,"3/2")+3*COUNTIF(B31:K33,"2/3")+4*COUNTIF(B31:K33,"1/4")+5*COUNTIF(B31:K33,"0/5")+5*COUNTIF(B31:K33,"-/5")</f>
        <v>0</v>
      </c>
      <c r="P31" s="75">
        <f>RANK(L31,L$4:L$33)</f>
        <v>9</v>
      </c>
      <c r="Q31" s="13"/>
    </row>
    <row r="32" spans="1:21" ht="15" hidden="1" customHeight="1" x14ac:dyDescent="0.3">
      <c r="A32" s="55"/>
      <c r="B32" s="61"/>
      <c r="C32" s="61"/>
      <c r="D32" s="61"/>
      <c r="E32" s="61"/>
      <c r="F32" s="61"/>
      <c r="G32" s="61"/>
      <c r="H32" s="61"/>
      <c r="I32" s="61"/>
      <c r="J32" s="61"/>
      <c r="K32" s="58"/>
      <c r="L32" s="81"/>
      <c r="M32" s="84"/>
      <c r="N32" s="87"/>
      <c r="O32" s="90"/>
      <c r="P32" s="76"/>
      <c r="Q32" s="3"/>
    </row>
    <row r="33" spans="1:17" ht="15" hidden="1" customHeight="1" x14ac:dyDescent="0.3">
      <c r="A33" s="56"/>
      <c r="B33" s="62"/>
      <c r="C33" s="62"/>
      <c r="D33" s="62"/>
      <c r="E33" s="62"/>
      <c r="F33" s="62"/>
      <c r="G33" s="62"/>
      <c r="H33" s="62"/>
      <c r="I33" s="62"/>
      <c r="J33" s="62"/>
      <c r="K33" s="59"/>
      <c r="L33" s="82"/>
      <c r="M33" s="85"/>
      <c r="N33" s="88"/>
      <c r="O33" s="91"/>
      <c r="P33" s="38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 t="s">
        <v>284</v>
      </c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H25:H27"/>
    <mergeCell ref="I25:I27"/>
    <mergeCell ref="J25:J27"/>
    <mergeCell ref="K25:K27"/>
    <mergeCell ref="L25:L27"/>
    <mergeCell ref="M25:M27"/>
    <mergeCell ref="N25:N27"/>
    <mergeCell ref="O25:O27"/>
    <mergeCell ref="P25:P26"/>
    <mergeCell ref="I1:I3"/>
    <mergeCell ref="I4:I6"/>
    <mergeCell ref="I7:I9"/>
    <mergeCell ref="I10:I12"/>
    <mergeCell ref="I13:I15"/>
    <mergeCell ref="I16:I18"/>
    <mergeCell ref="I19:I21"/>
    <mergeCell ref="I22:I24"/>
    <mergeCell ref="I28:I30"/>
    <mergeCell ref="H31:H33"/>
    <mergeCell ref="H28:H30"/>
    <mergeCell ref="P31:P32"/>
    <mergeCell ref="J31:J33"/>
    <mergeCell ref="K31:K33"/>
    <mergeCell ref="L31:L33"/>
    <mergeCell ref="M31:M33"/>
    <mergeCell ref="N31:N33"/>
    <mergeCell ref="O31:O33"/>
    <mergeCell ref="O28:O30"/>
    <mergeCell ref="P28:P29"/>
    <mergeCell ref="J28:J30"/>
    <mergeCell ref="K28:K30"/>
    <mergeCell ref="L28:L30"/>
    <mergeCell ref="M28:M30"/>
    <mergeCell ref="N28:N30"/>
    <mergeCell ref="I31:I33"/>
    <mergeCell ref="E22:E24"/>
    <mergeCell ref="F22:F24"/>
    <mergeCell ref="A31:A33"/>
    <mergeCell ref="B31:B33"/>
    <mergeCell ref="C31:C33"/>
    <mergeCell ref="D31:D33"/>
    <mergeCell ref="E31:E33"/>
    <mergeCell ref="F31:F33"/>
    <mergeCell ref="G31:G33"/>
    <mergeCell ref="A25:A27"/>
    <mergeCell ref="B25:B27"/>
    <mergeCell ref="C25:C27"/>
    <mergeCell ref="D25:D27"/>
    <mergeCell ref="E25:E27"/>
    <mergeCell ref="F25:F27"/>
    <mergeCell ref="G25:G27"/>
    <mergeCell ref="C16:C18"/>
    <mergeCell ref="D16:D18"/>
    <mergeCell ref="E16:E18"/>
    <mergeCell ref="F16:F18"/>
    <mergeCell ref="N22:N24"/>
    <mergeCell ref="O22:O24"/>
    <mergeCell ref="P22:P23"/>
    <mergeCell ref="A28:A30"/>
    <mergeCell ref="B28:B30"/>
    <mergeCell ref="C28:C30"/>
    <mergeCell ref="D28:D30"/>
    <mergeCell ref="E28:E30"/>
    <mergeCell ref="F28:F30"/>
    <mergeCell ref="G28:G30"/>
    <mergeCell ref="G22:G24"/>
    <mergeCell ref="H22:H24"/>
    <mergeCell ref="J22:J24"/>
    <mergeCell ref="K22:K24"/>
    <mergeCell ref="L22:L24"/>
    <mergeCell ref="M22:M24"/>
    <mergeCell ref="A22:A24"/>
    <mergeCell ref="B22:B24"/>
    <mergeCell ref="C22:C24"/>
    <mergeCell ref="D22:D24"/>
    <mergeCell ref="K19:K21"/>
    <mergeCell ref="L19:L21"/>
    <mergeCell ref="M19:M21"/>
    <mergeCell ref="N19:N21"/>
    <mergeCell ref="O19:O21"/>
    <mergeCell ref="P19:P20"/>
    <mergeCell ref="P16:P17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J16:J18"/>
    <mergeCell ref="K16:K18"/>
    <mergeCell ref="L16:L18"/>
    <mergeCell ref="M16:M18"/>
    <mergeCell ref="N16:N18"/>
    <mergeCell ref="O16:O18"/>
    <mergeCell ref="A16:A18"/>
    <mergeCell ref="B16:B18"/>
    <mergeCell ref="G16:G18"/>
    <mergeCell ref="H16:H18"/>
    <mergeCell ref="H13:H15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K4:K6"/>
    <mergeCell ref="L4:L6"/>
    <mergeCell ref="M4:M6"/>
    <mergeCell ref="N4:N6"/>
    <mergeCell ref="O4:O6"/>
    <mergeCell ref="F10:F12"/>
    <mergeCell ref="O13:O15"/>
    <mergeCell ref="P13:P14"/>
    <mergeCell ref="K7:K9"/>
    <mergeCell ref="L7:L9"/>
    <mergeCell ref="M7:M9"/>
    <mergeCell ref="N7:N9"/>
    <mergeCell ref="O7:O9"/>
    <mergeCell ref="P7:P8"/>
    <mergeCell ref="J13:J15"/>
    <mergeCell ref="K13:K15"/>
    <mergeCell ref="L13:L15"/>
    <mergeCell ref="M13:M15"/>
    <mergeCell ref="N13:N15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J1:J3"/>
    <mergeCell ref="K1:K3"/>
    <mergeCell ref="L1:L3"/>
    <mergeCell ref="M1:M3"/>
    <mergeCell ref="N1:N3"/>
    <mergeCell ref="B1:B3"/>
    <mergeCell ref="C1:C3"/>
    <mergeCell ref="D1:D3"/>
    <mergeCell ref="E1:E3"/>
    <mergeCell ref="F1:F3"/>
    <mergeCell ref="G1:G3"/>
    <mergeCell ref="P4:P5"/>
    <mergeCell ref="J4:J6"/>
  </mergeCells>
  <conditionalFormatting sqref="P31 P28 P25 P22 P19 P16 P13 P10 P7 P4">
    <cfRule type="iconSet" priority="14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15" operator="equal">
      <formula>""</formula>
    </cfRule>
    <cfRule type="expression" dxfId="15" priority="16" stopIfTrue="1">
      <formula>OFFSET($A$2,(COLUMN()-1)*3-1,(ROW()+2)/3-1,1,1)&lt;&gt;CONCATENATE(RIGHT(B4,1),MID(B4,2,1),LEFT(B4,1))</formula>
    </cfRule>
    <cfRule type="cellIs" dxfId="14" priority="17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90" zoomScaleNormal="90" workbookViewId="0">
      <selection activeCell="G7" sqref="G7:G9"/>
    </sheetView>
  </sheetViews>
  <sheetFormatPr defaultRowHeight="15" x14ac:dyDescent="0.25"/>
  <cols>
    <col min="1" max="10" width="12.140625" customWidth="1"/>
    <col min="11" max="11" width="12.140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6"/>
      <c r="B1" s="54" t="str">
        <f t="shared" ref="B1:K1" ca="1" si="0">VLOOKUP(CONCATENATE(LEFT($A$2,1),COLUMN()-1),nevezettek,3,FALSE)</f>
        <v>Degre András</v>
      </c>
      <c r="C1" s="54" t="str">
        <f t="shared" ca="1" si="0"/>
        <v>Herédi Zsolt</v>
      </c>
      <c r="D1" s="54" t="str">
        <f t="shared" ca="1" si="0"/>
        <v>Németh Szabolcs</v>
      </c>
      <c r="E1" s="54" t="str">
        <f t="shared" ca="1" si="0"/>
        <v>Őrhidi Mátyás</v>
      </c>
      <c r="F1" s="54" t="str">
        <f t="shared" ca="1" si="0"/>
        <v>Potoczky András</v>
      </c>
      <c r="G1" s="54" t="str">
        <f t="shared" ca="1" si="0"/>
        <v>Tasnádi Attila</v>
      </c>
      <c r="H1" s="54" t="str">
        <f t="shared" ca="1" si="0"/>
        <v>Theisz János</v>
      </c>
      <c r="I1" s="54" t="str">
        <f t="shared" ca="1" si="0"/>
        <v>Tóth András</v>
      </c>
      <c r="J1" s="54" t="str">
        <f t="shared" ca="1" si="0"/>
        <v>Varga Balázs</v>
      </c>
      <c r="K1" s="63" t="e">
        <f t="shared" ca="1" si="0"/>
        <v>#N/A</v>
      </c>
      <c r="L1" s="66" t="s">
        <v>43</v>
      </c>
      <c r="M1" s="69" t="s">
        <v>74</v>
      </c>
      <c r="N1" s="72" t="s">
        <v>73</v>
      </c>
      <c r="O1" s="48" t="s">
        <v>80</v>
      </c>
      <c r="P1" s="51" t="s">
        <v>196</v>
      </c>
      <c r="Q1" s="7"/>
    </row>
    <row r="2" spans="1:22" x14ac:dyDescent="0.25">
      <c r="A2" s="27" t="str">
        <f ca="1">RIGHT(CELL("filename",A1),6)</f>
        <v>C liga</v>
      </c>
      <c r="B2" s="55"/>
      <c r="C2" s="55"/>
      <c r="D2" s="55"/>
      <c r="E2" s="55"/>
      <c r="F2" s="55"/>
      <c r="G2" s="55"/>
      <c r="H2" s="55"/>
      <c r="I2" s="55"/>
      <c r="J2" s="55"/>
      <c r="K2" s="64"/>
      <c r="L2" s="67"/>
      <c r="M2" s="70"/>
      <c r="N2" s="73"/>
      <c r="O2" s="49"/>
      <c r="P2" s="52"/>
      <c r="Q2" s="7"/>
      <c r="R2" s="29"/>
    </row>
    <row r="3" spans="1:22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56"/>
      <c r="K3" s="65"/>
      <c r="L3" s="68"/>
      <c r="M3" s="71"/>
      <c r="N3" s="74"/>
      <c r="O3" s="50"/>
      <c r="P3" s="53"/>
      <c r="Q3" s="7"/>
      <c r="R3" s="30"/>
    </row>
    <row r="4" spans="1:22" ht="15" customHeight="1" x14ac:dyDescent="0.25">
      <c r="A4" s="54" t="str">
        <f ca="1">B1</f>
        <v>Degre András</v>
      </c>
      <c r="B4" s="57"/>
      <c r="C4" s="60" t="s">
        <v>78</v>
      </c>
      <c r="D4" s="60" t="s">
        <v>149</v>
      </c>
      <c r="E4" s="60" t="s">
        <v>78</v>
      </c>
      <c r="F4" s="60" t="s">
        <v>147</v>
      </c>
      <c r="G4" s="60" t="s">
        <v>78</v>
      </c>
      <c r="H4" s="60" t="s">
        <v>78</v>
      </c>
      <c r="I4" s="60" t="s">
        <v>78</v>
      </c>
      <c r="J4" s="60" t="s">
        <v>78</v>
      </c>
      <c r="K4" s="77"/>
      <c r="L4" s="80">
        <f>5*(COUNTIF(B4:K6,"5/0")+COUNTIF(B4:K6,"4/1")+COUNTIF(B4:K6,"3/2")+COUNTIF(B4:K6,"5/-"))+3*COUNTIF(B4:K6,"2/3")+2*COUNTIF(B4:K6,"1/4")+COUNTIF(B4:K6,"0/5")+0.01*M4+0.0001*(N4)</f>
        <v>40.082699999999996</v>
      </c>
      <c r="M4" s="83">
        <f>1*COUNTIF(B4:K6,"5/0")+1*COUNTIF(B4:K6,"4/1")+1*COUNTIF(B4:K6,"3/2")+1*COUNTIF(B4:K6,"5/-")+0*COUNTIF(B4:K6,"2/3")+0*COUNTIF(B4:K6,"1/4")+0*COUNTIF(B4:K6,"0/5")</f>
        <v>8</v>
      </c>
      <c r="N4" s="86">
        <f>5*COUNTIF(B4:K6,"5/0")+4*COUNTIF(B4:K6,"4/1")+3*COUNTIF(B4:K6,"3/2")+5*COUNTIF(B4:K6,"5/-")+2*COUNTIF(B4:K6,"2/3")+1*COUNTIF(B4:K6,"1/4")+0*COUNTIF(B4:K6,"0/5")</f>
        <v>27</v>
      </c>
      <c r="O4" s="89">
        <f>0*COUNTIF(B4:K6,"5/0")+1*COUNTIF(B4:K6,"4/1")+2*COUNTIF(B4:K6,"3/2")+3*COUNTIF(B4:K6,"2/3")+4*COUNTIF(B4:K6,"1/4")+5*COUNTIF(B4:K6,"0/5")+5*COUNTIF(B4:K6,"-/5")</f>
        <v>13</v>
      </c>
      <c r="P4" s="75">
        <f>RANK(L4,L$4:L$33)</f>
        <v>1</v>
      </c>
      <c r="Q4" s="12"/>
    </row>
    <row r="5" spans="1:22" x14ac:dyDescent="0.25">
      <c r="A5" s="55"/>
      <c r="B5" s="58"/>
      <c r="C5" s="61"/>
      <c r="D5" s="61"/>
      <c r="E5" s="61"/>
      <c r="F5" s="61"/>
      <c r="G5" s="61"/>
      <c r="H5" s="61"/>
      <c r="I5" s="61"/>
      <c r="J5" s="61"/>
      <c r="K5" s="78"/>
      <c r="L5" s="81"/>
      <c r="M5" s="84"/>
      <c r="N5" s="87"/>
      <c r="O5" s="90"/>
      <c r="P5" s="76"/>
      <c r="Q5" s="5"/>
      <c r="U5" s="25"/>
      <c r="V5" s="25"/>
    </row>
    <row r="6" spans="1:22" x14ac:dyDescent="0.25">
      <c r="A6" s="56"/>
      <c r="B6" s="59"/>
      <c r="C6" s="62"/>
      <c r="D6" s="62"/>
      <c r="E6" s="62"/>
      <c r="F6" s="62"/>
      <c r="G6" s="62"/>
      <c r="H6" s="62"/>
      <c r="I6" s="62"/>
      <c r="J6" s="62"/>
      <c r="K6" s="79"/>
      <c r="L6" s="82"/>
      <c r="M6" s="85"/>
      <c r="N6" s="88"/>
      <c r="O6" s="91"/>
      <c r="P6" s="38">
        <f>IFERROR(L4/SUM(N4:O6),0)</f>
        <v>1.0020674999999999</v>
      </c>
      <c r="Q6" s="13"/>
    </row>
    <row r="7" spans="1:22" x14ac:dyDescent="0.25">
      <c r="A7" s="54" t="str">
        <f ca="1">C1</f>
        <v>Herédi Zsolt</v>
      </c>
      <c r="B7" s="60" t="s">
        <v>79</v>
      </c>
      <c r="C7" s="57"/>
      <c r="D7" s="60" t="s">
        <v>79</v>
      </c>
      <c r="E7" s="60"/>
      <c r="F7" s="60" t="s">
        <v>147</v>
      </c>
      <c r="G7" s="60" t="s">
        <v>78</v>
      </c>
      <c r="H7" s="60" t="s">
        <v>79</v>
      </c>
      <c r="I7" s="60" t="s">
        <v>149</v>
      </c>
      <c r="J7" s="60" t="s">
        <v>150</v>
      </c>
      <c r="K7" s="77"/>
      <c r="L7" s="80">
        <f t="shared" ref="L7" si="1">5*(COUNTIF(B7:K9,"5/0")+COUNTIF(B7:K9,"4/1")+COUNTIF(B7:K9,"3/2")+COUNTIF(B7:K9,"5/-"))+3*COUNTIF(B7:K9,"2/3")+2*COUNTIF(B7:K9,"1/4")+COUNTIF(B7:K9,"0/5")+0.01*M7+0.0001*(N7)</f>
        <v>26.0319</v>
      </c>
      <c r="M7" s="83">
        <f>1*COUNTIF(B7:K9,"5/0")+1*COUNTIF(B7:K9,"4/1")+1*COUNTIF(B7:K9,"3/2")+1*COUNTIF(B7:K9,"5/-")+0*COUNTIF(B7:K9,"2/3")+0*COUNTIF(B7:K9,"1/4")+0*COUNTIF(B7:K9,"0/5")</f>
        <v>3</v>
      </c>
      <c r="N7" s="86">
        <f>5*COUNTIF(B7:K9,"5/0")+4*COUNTIF(B7:K9,"4/1")+3*COUNTIF(B7:K9,"3/2")+5*COUNTIF(B7:K9,"5/-")+2*COUNTIF(B7:K9,"2/3")+1*COUNTIF(B7:K9,"1/4")+0*COUNTIF(B7:K9,"0/5")</f>
        <v>19</v>
      </c>
      <c r="O7" s="89">
        <f>0*COUNTIF(B7:K9,"5/0")+1*COUNTIF(B7:K9,"4/1")+2*COUNTIF(B7:K9,"3/2")+3*COUNTIF(B7:K9,"2/3")+4*COUNTIF(B7:K9,"1/4")+5*COUNTIF(B7:K9,"0/5")+5*COUNTIF(B7:K9,"-/5")</f>
        <v>16</v>
      </c>
      <c r="P7" s="75">
        <f>RANK(L7,L$4:L$33)</f>
        <v>6</v>
      </c>
      <c r="Q7" s="13"/>
      <c r="S7" s="6"/>
    </row>
    <row r="8" spans="1:22" x14ac:dyDescent="0.25">
      <c r="A8" s="55"/>
      <c r="B8" s="61"/>
      <c r="C8" s="58"/>
      <c r="D8" s="61"/>
      <c r="E8" s="61"/>
      <c r="F8" s="61"/>
      <c r="G8" s="61"/>
      <c r="H8" s="61"/>
      <c r="I8" s="61"/>
      <c r="J8" s="61"/>
      <c r="K8" s="78"/>
      <c r="L8" s="81"/>
      <c r="M8" s="84"/>
      <c r="N8" s="87"/>
      <c r="O8" s="90"/>
      <c r="P8" s="76"/>
      <c r="Q8" s="3"/>
      <c r="S8" s="6"/>
      <c r="U8" s="25"/>
      <c r="V8" s="25"/>
    </row>
    <row r="9" spans="1:22" x14ac:dyDescent="0.25">
      <c r="A9" s="56"/>
      <c r="B9" s="62"/>
      <c r="C9" s="59"/>
      <c r="D9" s="62"/>
      <c r="E9" s="62"/>
      <c r="F9" s="62"/>
      <c r="G9" s="62"/>
      <c r="H9" s="62"/>
      <c r="I9" s="62"/>
      <c r="J9" s="62"/>
      <c r="K9" s="79"/>
      <c r="L9" s="82"/>
      <c r="M9" s="85"/>
      <c r="N9" s="88"/>
      <c r="O9" s="91"/>
      <c r="P9" s="38">
        <f>IFERROR(L7/SUM(N7:O9),0)</f>
        <v>0.74376857142857145</v>
      </c>
      <c r="Q9" s="13"/>
      <c r="S9" s="11"/>
    </row>
    <row r="10" spans="1:22" x14ac:dyDescent="0.25">
      <c r="A10" s="54" t="str">
        <f ca="1">D1</f>
        <v>Németh Szabolcs</v>
      </c>
      <c r="B10" s="60" t="s">
        <v>150</v>
      </c>
      <c r="C10" s="60" t="s">
        <v>78</v>
      </c>
      <c r="D10" s="57"/>
      <c r="E10" s="60" t="s">
        <v>150</v>
      </c>
      <c r="F10" s="60" t="s">
        <v>147</v>
      </c>
      <c r="G10" s="60" t="s">
        <v>149</v>
      </c>
      <c r="H10" s="60" t="s">
        <v>78</v>
      </c>
      <c r="I10" s="60" t="s">
        <v>149</v>
      </c>
      <c r="J10" s="60" t="s">
        <v>78</v>
      </c>
      <c r="K10" s="77"/>
      <c r="L10" s="80">
        <f t="shared" ref="L10" si="2">5*(COUNTIF(B10:K12,"5/0")+COUNTIF(B10:K12,"4/1")+COUNTIF(B10:K12,"3/2")+COUNTIF(B10:K12,"5/-"))+3*COUNTIF(B10:K12,"2/3")+2*COUNTIF(B10:K12,"1/4")+COUNTIF(B10:K12,"0/5")+0.01*M10+0.0001*(N10)</f>
        <v>34.062400000000004</v>
      </c>
      <c r="M10" s="83">
        <f>1*COUNTIF(B10:K12,"5/0")+1*COUNTIF(B10:K12,"4/1")+1*COUNTIF(B10:K12,"3/2")+1*COUNTIF(B10:K12,"5/-")+0*COUNTIF(B10:K12,"2/3")+0*COUNTIF(B10:K12,"1/4")+0*COUNTIF(B10:K12,"0/5")</f>
        <v>6</v>
      </c>
      <c r="N10" s="86">
        <f>5*COUNTIF(B10:K12,"5/0")+4*COUNTIF(B10:K12,"4/1")+3*COUNTIF(B10:K12,"3/2")+5*COUNTIF(B10:K12,"5/-")+2*COUNTIF(B10:K12,"2/3")+1*COUNTIF(B10:K12,"1/4")+0*COUNTIF(B10:K12,"0/5")</f>
        <v>24</v>
      </c>
      <c r="O10" s="89">
        <f>0*COUNTIF(B10:K12,"5/0")+1*COUNTIF(B10:K12,"4/1")+2*COUNTIF(B10:K12,"3/2")+3*COUNTIF(B10:K12,"2/3")+4*COUNTIF(B10:K12,"1/4")+5*COUNTIF(B10:K12,"0/5")+5*COUNTIF(B10:K12,"-/5")</f>
        <v>16</v>
      </c>
      <c r="P10" s="75">
        <f>RANK(L10,L$4:L$33)</f>
        <v>2</v>
      </c>
      <c r="Q10" s="13"/>
    </row>
    <row r="11" spans="1:22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61"/>
      <c r="K11" s="78"/>
      <c r="L11" s="81"/>
      <c r="M11" s="84"/>
      <c r="N11" s="87"/>
      <c r="O11" s="90"/>
      <c r="P11" s="76"/>
      <c r="Q11" s="2"/>
      <c r="S11" s="9"/>
      <c r="T11" s="1"/>
    </row>
    <row r="12" spans="1:22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62"/>
      <c r="K12" s="79"/>
      <c r="L12" s="82"/>
      <c r="M12" s="85"/>
      <c r="N12" s="88"/>
      <c r="O12" s="91"/>
      <c r="P12" s="38">
        <f>IFERROR(L10/SUM(N10:O12),0)</f>
        <v>0.85156000000000009</v>
      </c>
      <c r="Q12" s="13"/>
    </row>
    <row r="13" spans="1:22" x14ac:dyDescent="0.25">
      <c r="A13" s="54" t="str">
        <f ca="1">E1</f>
        <v>Őrhidi Mátyás</v>
      </c>
      <c r="B13" s="60" t="s">
        <v>79</v>
      </c>
      <c r="C13" s="60"/>
      <c r="D13" s="60" t="s">
        <v>149</v>
      </c>
      <c r="E13" s="57"/>
      <c r="F13" s="60" t="s">
        <v>147</v>
      </c>
      <c r="G13" s="60" t="s">
        <v>149</v>
      </c>
      <c r="H13" s="60"/>
      <c r="I13" s="60" t="s">
        <v>149</v>
      </c>
      <c r="J13" s="60" t="s">
        <v>149</v>
      </c>
      <c r="K13" s="77"/>
      <c r="L13" s="80">
        <f t="shared" ref="L13" si="3">5*(COUNTIF(B13:K15,"5/0")+COUNTIF(B13:K15,"4/1")+COUNTIF(B13:K15,"3/2")+COUNTIF(B13:K15,"5/-"))+3*COUNTIF(B13:K15,"2/3")+2*COUNTIF(B13:K15,"1/4")+COUNTIF(B13:K15,"0/5")+0.01*M13+0.0001*(N13)</f>
        <v>28.052300000000002</v>
      </c>
      <c r="M13" s="83">
        <f>1*COUNTIF(B13:K15,"5/0")+1*COUNTIF(B13:K15,"4/1")+1*COUNTIF(B13:K15,"3/2")+1*COUNTIF(B13:K15,"5/-")+0*COUNTIF(B13:K15,"2/3")+0*COUNTIF(B13:K15,"1/4")+0*COUNTIF(B13:K15,"0/5")</f>
        <v>5</v>
      </c>
      <c r="N13" s="86">
        <f>5*COUNTIF(B13:K15,"5/0")+4*COUNTIF(B13:K15,"4/1")+3*COUNTIF(B13:K15,"3/2")+5*COUNTIF(B13:K15,"5/-")+2*COUNTIF(B13:K15,"2/3")+1*COUNTIF(B13:K15,"1/4")+0*COUNTIF(B13:K15,"0/5")</f>
        <v>23</v>
      </c>
      <c r="O13" s="89">
        <f>0*COUNTIF(B13:K15,"5/0")+1*COUNTIF(B13:K15,"4/1")+2*COUNTIF(B13:K15,"3/2")+3*COUNTIF(B13:K15,"2/3")+4*COUNTIF(B13:K15,"1/4")+5*COUNTIF(B13:K15,"0/5")+5*COUNTIF(B13:K15,"-/5")</f>
        <v>7</v>
      </c>
      <c r="P13" s="75">
        <f>RANK(L13,L$4:L$33)</f>
        <v>4</v>
      </c>
      <c r="Q13" s="13"/>
    </row>
    <row r="14" spans="1:22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61"/>
      <c r="K14" s="78"/>
      <c r="L14" s="81"/>
      <c r="M14" s="84"/>
      <c r="N14" s="87"/>
      <c r="O14" s="90"/>
      <c r="P14" s="76"/>
      <c r="Q14" s="5"/>
      <c r="S14" s="9"/>
      <c r="U14" s="25"/>
      <c r="V14" s="25"/>
    </row>
    <row r="15" spans="1:22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62"/>
      <c r="K15" s="79"/>
      <c r="L15" s="82"/>
      <c r="M15" s="85"/>
      <c r="N15" s="88"/>
      <c r="O15" s="91"/>
      <c r="P15" s="38">
        <f>IFERROR(L13/SUM(N13:O15),0)</f>
        <v>0.93507666666666678</v>
      </c>
      <c r="Q15" s="13"/>
    </row>
    <row r="16" spans="1:22" x14ac:dyDescent="0.25">
      <c r="A16" s="54" t="str">
        <f ca="1">F1</f>
        <v>Potoczky András</v>
      </c>
      <c r="B16" s="60" t="s">
        <v>148</v>
      </c>
      <c r="C16" s="60" t="s">
        <v>148</v>
      </c>
      <c r="D16" s="60" t="s">
        <v>148</v>
      </c>
      <c r="E16" s="60" t="s">
        <v>148</v>
      </c>
      <c r="F16" s="57"/>
      <c r="G16" s="60" t="s">
        <v>148</v>
      </c>
      <c r="H16" s="60" t="s">
        <v>148</v>
      </c>
      <c r="I16" s="60" t="s">
        <v>148</v>
      </c>
      <c r="J16" s="60" t="s">
        <v>148</v>
      </c>
      <c r="K16" s="77"/>
      <c r="L16" s="80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83">
        <f>1*COUNTIF(B16:K18,"5/0")+1*COUNTIF(B16:K18,"4/1")+1*COUNTIF(B16:K18,"3/2")+1*COUNTIF(B16:K18,"5/-")+0*COUNTIF(B16:K18,"2/3")+0*COUNTIF(B16:K18,"1/4")+0*COUNTIF(B16:K18,"0/5")</f>
        <v>0</v>
      </c>
      <c r="N16" s="86">
        <f>5*COUNTIF(B16:K18,"5/0")+4*COUNTIF(B16:K18,"4/1")+3*COUNTIF(B16:K18,"3/2")+5*COUNTIF(B16:K18,"5/-")+2*COUNTIF(B16:K18,"2/3")+1*COUNTIF(B16:K18,"1/4")+0*COUNTIF(B16:K18,"0/5")</f>
        <v>0</v>
      </c>
      <c r="O16" s="89">
        <f>0*COUNTIF(B16:K18,"5/0")+1*COUNTIF(B16:K18,"4/1")+2*COUNTIF(B16:K18,"3/2")+3*COUNTIF(B16:K18,"2/3")+4*COUNTIF(B16:K18,"1/4")+5*COUNTIF(B16:K18,"0/5")+5*COUNTIF(B16:K18,"-/5")</f>
        <v>40</v>
      </c>
      <c r="P16" s="75">
        <f>RANK(L16,L$4:L$33)</f>
        <v>9</v>
      </c>
      <c r="Q16" s="13"/>
    </row>
    <row r="17" spans="1:21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61"/>
      <c r="K17" s="78"/>
      <c r="L17" s="81"/>
      <c r="M17" s="84"/>
      <c r="N17" s="87"/>
      <c r="O17" s="90"/>
      <c r="P17" s="76"/>
      <c r="Q17" s="5"/>
    </row>
    <row r="18" spans="1:21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62"/>
      <c r="K18" s="79"/>
      <c r="L18" s="82"/>
      <c r="M18" s="85"/>
      <c r="N18" s="88"/>
      <c r="O18" s="91"/>
      <c r="P18" s="38">
        <f>IFERROR(L16/SUM(N16:O18),0)</f>
        <v>0</v>
      </c>
      <c r="Q18" s="13"/>
    </row>
    <row r="19" spans="1:21" x14ac:dyDescent="0.25">
      <c r="A19" s="54" t="str">
        <f ca="1">G1</f>
        <v>Tasnádi Attila</v>
      </c>
      <c r="B19" s="60" t="s">
        <v>79</v>
      </c>
      <c r="C19" s="60" t="s">
        <v>79</v>
      </c>
      <c r="D19" s="60" t="s">
        <v>150</v>
      </c>
      <c r="E19" s="60" t="s">
        <v>150</v>
      </c>
      <c r="F19" s="60" t="s">
        <v>147</v>
      </c>
      <c r="G19" s="57"/>
      <c r="H19" s="60" t="s">
        <v>145</v>
      </c>
      <c r="I19" s="60" t="s">
        <v>78</v>
      </c>
      <c r="J19" s="60" t="s">
        <v>149</v>
      </c>
      <c r="K19" s="77"/>
      <c r="L19" s="80">
        <f t="shared" ref="L19" si="5">5*(COUNTIF(B19:K21,"5/0")+COUNTIF(B19:K21,"4/1")+COUNTIF(B19:K21,"3/2")+COUNTIF(B19:K21,"5/-"))+3*COUNTIF(B19:K21,"2/3")+2*COUNTIF(B19:K21,"1/4")+COUNTIF(B19:K21,"0/5")+0.01*M19+0.0001*(N19)</f>
        <v>30.042300000000001</v>
      </c>
      <c r="M19" s="83">
        <f>1*COUNTIF(B19:K21,"5/0")+1*COUNTIF(B19:K21,"4/1")+1*COUNTIF(B19:K21,"3/2")+1*COUNTIF(B19:K21,"5/-")+0*COUNTIF(B19:K21,"2/3")+0*COUNTIF(B19:K21,"1/4")+0*COUNTIF(B19:K21,"0/5")</f>
        <v>4</v>
      </c>
      <c r="N19" s="86">
        <f>5*COUNTIF(B19:K21,"5/0")+4*COUNTIF(B19:K21,"4/1")+3*COUNTIF(B19:K21,"3/2")+5*COUNTIF(B19:K21,"5/-")+2*COUNTIF(B19:K21,"2/3")+1*COUNTIF(B19:K21,"1/4")+0*COUNTIF(B19:K21,"0/5")</f>
        <v>23</v>
      </c>
      <c r="O19" s="89">
        <f>0*COUNTIF(B19:K21,"5/0")+1*COUNTIF(B19:K21,"4/1")+2*COUNTIF(B19:K21,"3/2")+3*COUNTIF(B19:K21,"2/3")+4*COUNTIF(B19:K21,"1/4")+5*COUNTIF(B19:K21,"0/5")+5*COUNTIF(B19:K21,"-/5")</f>
        <v>17</v>
      </c>
      <c r="P19" s="75">
        <f>RANK(L19,L$4:L$33)</f>
        <v>3</v>
      </c>
      <c r="Q19" s="13"/>
      <c r="S19" s="6"/>
    </row>
    <row r="20" spans="1:21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61"/>
      <c r="K20" s="78"/>
      <c r="L20" s="81"/>
      <c r="M20" s="84"/>
      <c r="N20" s="87"/>
      <c r="O20" s="90"/>
      <c r="P20" s="76"/>
      <c r="Q20" s="2"/>
      <c r="S20" s="6"/>
    </row>
    <row r="21" spans="1:21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62"/>
      <c r="K21" s="79"/>
      <c r="L21" s="82"/>
      <c r="M21" s="85"/>
      <c r="N21" s="88"/>
      <c r="O21" s="91"/>
      <c r="P21" s="38">
        <f>IFERROR(L19/SUM(N19:O21),0)</f>
        <v>0.75105750000000004</v>
      </c>
      <c r="Q21" s="13"/>
    </row>
    <row r="22" spans="1:21" x14ac:dyDescent="0.25">
      <c r="A22" s="54" t="str">
        <f ca="1">H1</f>
        <v>Theisz János</v>
      </c>
      <c r="B22" s="60" t="s">
        <v>79</v>
      </c>
      <c r="C22" s="60" t="s">
        <v>78</v>
      </c>
      <c r="D22" s="60" t="s">
        <v>79</v>
      </c>
      <c r="E22" s="60"/>
      <c r="F22" s="60" t="s">
        <v>147</v>
      </c>
      <c r="G22" s="60" t="s">
        <v>146</v>
      </c>
      <c r="H22" s="57"/>
      <c r="I22" s="60" t="s">
        <v>149</v>
      </c>
      <c r="J22" s="60" t="s">
        <v>78</v>
      </c>
      <c r="K22" s="77"/>
      <c r="L22" s="80">
        <f t="shared" ref="L22" si="6">5*(COUNTIF(B22:K24,"5/0")+COUNTIF(B22:K24,"4/1")+COUNTIF(B22:K24,"3/2")+COUNTIF(B22:K24,"5/-"))+3*COUNTIF(B22:K24,"2/3")+2*COUNTIF(B22:K24,"1/4")+COUNTIF(B22:K24,"0/5")+0.01*M22+0.0001*(N22)</f>
        <v>27.041899999999998</v>
      </c>
      <c r="M22" s="83">
        <f>1*COUNTIF(B22:K24,"5/0")+1*COUNTIF(B22:K24,"4/1")+1*COUNTIF(B22:K24,"3/2")+1*COUNTIF(B22:K24,"5/-")+0*COUNTIF(B22:K24,"2/3")+0*COUNTIF(B22:K24,"1/4")+0*COUNTIF(B22:K24,"0/5")</f>
        <v>4</v>
      </c>
      <c r="N22" s="86">
        <f>5*COUNTIF(B22:K24,"5/0")+4*COUNTIF(B22:K24,"4/1")+3*COUNTIF(B22:K24,"3/2")+5*COUNTIF(B22:K24,"5/-")+2*COUNTIF(B22:K24,"2/3")+1*COUNTIF(B22:K24,"1/4")+0*COUNTIF(B22:K24,"0/5")</f>
        <v>19</v>
      </c>
      <c r="O22" s="89">
        <f>0*COUNTIF(B22:K24,"5/0")+1*COUNTIF(B22:K24,"4/1")+2*COUNTIF(B22:K24,"3/2")+3*COUNTIF(B22:K24,"2/3")+4*COUNTIF(B22:K24,"1/4")+5*COUNTIF(B22:K24,"0/5")+5*COUNTIF(B22:K24,"-/5")</f>
        <v>16</v>
      </c>
      <c r="P22" s="75">
        <f>RANK(L22,L$4:L$33)</f>
        <v>5</v>
      </c>
      <c r="Q22" s="13"/>
    </row>
    <row r="23" spans="1:2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61"/>
      <c r="K23" s="78"/>
      <c r="L23" s="81"/>
      <c r="M23" s="84"/>
      <c r="N23" s="87"/>
      <c r="O23" s="90"/>
      <c r="P23" s="76"/>
      <c r="Q23" s="2"/>
      <c r="S23" s="10"/>
      <c r="U23" s="4"/>
    </row>
    <row r="24" spans="1:2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62"/>
      <c r="K24" s="79"/>
      <c r="L24" s="82"/>
      <c r="M24" s="85"/>
      <c r="N24" s="88"/>
      <c r="O24" s="91"/>
      <c r="P24" s="38">
        <f>IFERROR(L22/SUM(N22:O24),0)</f>
        <v>0.77262571428571425</v>
      </c>
      <c r="Q24" s="13"/>
    </row>
    <row r="25" spans="1:21" x14ac:dyDescent="0.25">
      <c r="A25" s="54" t="str">
        <f ca="1">I1</f>
        <v>Tóth András</v>
      </c>
      <c r="B25" s="60" t="s">
        <v>79</v>
      </c>
      <c r="C25" s="60" t="s">
        <v>150</v>
      </c>
      <c r="D25" s="60" t="s">
        <v>150</v>
      </c>
      <c r="E25" s="60" t="s">
        <v>150</v>
      </c>
      <c r="F25" s="60" t="s">
        <v>147</v>
      </c>
      <c r="G25" s="60" t="s">
        <v>79</v>
      </c>
      <c r="H25" s="60" t="s">
        <v>150</v>
      </c>
      <c r="I25" s="57"/>
      <c r="J25" s="60" t="s">
        <v>78</v>
      </c>
      <c r="K25" s="77"/>
      <c r="L25" s="80">
        <f t="shared" ref="L25" si="7">5*(COUNTIF(B25:K27,"5/0")+COUNTIF(B25:K27,"4/1")+COUNTIF(B25:K27,"3/2")+COUNTIF(B25:K27,"5/-"))+3*COUNTIF(B25:K27,"2/3")+2*COUNTIF(B25:K27,"1/4")+COUNTIF(B25:K27,"0/5")+0.01*M25+0.0001*(N25)</f>
        <v>24.021599999999999</v>
      </c>
      <c r="M25" s="83">
        <f>1*COUNTIF(B25:K27,"5/0")+1*COUNTIF(B25:K27,"4/1")+1*COUNTIF(B25:K27,"3/2")+1*COUNTIF(B25:K27,"5/-")+0*COUNTIF(B25:K27,"2/3")+0*COUNTIF(B25:K27,"1/4")+0*COUNTIF(B25:K27,"0/5")</f>
        <v>2</v>
      </c>
      <c r="N25" s="86">
        <f>5*COUNTIF(B25:K27,"5/0")+4*COUNTIF(B25:K27,"4/1")+3*COUNTIF(B25:K27,"3/2")+5*COUNTIF(B25:K27,"5/-")+2*COUNTIF(B25:K27,"2/3")+1*COUNTIF(B25:K27,"1/4")+0*COUNTIF(B25:K27,"0/5")</f>
        <v>16</v>
      </c>
      <c r="O25" s="89">
        <f>0*COUNTIF(B25:K27,"5/0")+1*COUNTIF(B25:K27,"4/1")+2*COUNTIF(B25:K27,"3/2")+3*COUNTIF(B25:K27,"2/3")+4*COUNTIF(B25:K27,"1/4")+5*COUNTIF(B25:K27,"0/5")+5*COUNTIF(B25:K27,"-/5")</f>
        <v>24</v>
      </c>
      <c r="P25" s="75">
        <f>RANK(L25,L$4:L$33)</f>
        <v>8</v>
      </c>
      <c r="Q25" s="13"/>
    </row>
    <row r="26" spans="1:2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61"/>
      <c r="K26" s="78"/>
      <c r="L26" s="81"/>
      <c r="M26" s="84"/>
      <c r="N26" s="87"/>
      <c r="O26" s="90"/>
      <c r="P26" s="76"/>
      <c r="Q26" s="3"/>
    </row>
    <row r="27" spans="1:2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62"/>
      <c r="K27" s="79"/>
      <c r="L27" s="82"/>
      <c r="M27" s="85"/>
      <c r="N27" s="88"/>
      <c r="O27" s="91"/>
      <c r="P27" s="38">
        <f>IFERROR(L25/SUM(N25:O27),0)</f>
        <v>0.60053999999999996</v>
      </c>
      <c r="Q27" s="13"/>
    </row>
    <row r="28" spans="1:21" x14ac:dyDescent="0.25">
      <c r="A28" s="54" t="str">
        <f ca="1">J1</f>
        <v>Varga Balázs</v>
      </c>
      <c r="B28" s="60" t="s">
        <v>79</v>
      </c>
      <c r="C28" s="60" t="s">
        <v>149</v>
      </c>
      <c r="D28" s="60" t="s">
        <v>79</v>
      </c>
      <c r="E28" s="60" t="s">
        <v>150</v>
      </c>
      <c r="F28" s="60" t="s">
        <v>147</v>
      </c>
      <c r="G28" s="60" t="s">
        <v>150</v>
      </c>
      <c r="H28" s="60" t="s">
        <v>79</v>
      </c>
      <c r="I28" s="60" t="s">
        <v>79</v>
      </c>
      <c r="J28" s="57"/>
      <c r="K28" s="77"/>
      <c r="L28" s="80">
        <f t="shared" ref="L28" si="8">5*(COUNTIF(B28:K30,"5/0")+COUNTIF(B28:K30,"4/1")+COUNTIF(B28:K30,"3/2")+COUNTIF(B28:K30,"5/-"))+3*COUNTIF(B28:K30,"2/3")+2*COUNTIF(B28:K30,"1/4")+COUNTIF(B28:K30,"0/5")+0.01*M28+0.0001*(N28)</f>
        <v>26.021899999999999</v>
      </c>
      <c r="M28" s="83">
        <f>1*COUNTIF(B28:K30,"5/0")+1*COUNTIF(B28:K30,"4/1")+1*COUNTIF(B28:K30,"3/2")+1*COUNTIF(B28:K30,"5/-")+0*COUNTIF(B28:K30,"2/3")+0*COUNTIF(B28:K30,"1/4")+0*COUNTIF(B28:K30,"0/5")</f>
        <v>2</v>
      </c>
      <c r="N28" s="86">
        <f>5*COUNTIF(B28:K30,"5/0")+4*COUNTIF(B28:K30,"4/1")+3*COUNTIF(B28:K30,"3/2")+5*COUNTIF(B28:K30,"5/-")+2*COUNTIF(B28:K30,"2/3")+1*COUNTIF(B28:K30,"1/4")+0*COUNTIF(B28:K30,"0/5")</f>
        <v>19</v>
      </c>
      <c r="O28" s="89">
        <f>0*COUNTIF(B28:K30,"5/0")+1*COUNTIF(B28:K30,"4/1")+2*COUNTIF(B28:K30,"3/2")+3*COUNTIF(B28:K30,"2/3")+4*COUNTIF(B28:K30,"1/4")+5*COUNTIF(B28:K30,"0/5")+5*COUNTIF(B28:K30,"-/5")</f>
        <v>21</v>
      </c>
      <c r="P28" s="75">
        <f>RANK(L28,L$4:L$33)</f>
        <v>7</v>
      </c>
      <c r="Q28" s="13"/>
    </row>
    <row r="29" spans="1:2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78"/>
      <c r="L29" s="81"/>
      <c r="M29" s="84"/>
      <c r="N29" s="87"/>
      <c r="O29" s="90"/>
      <c r="P29" s="76"/>
      <c r="Q29" s="3"/>
    </row>
    <row r="30" spans="1:2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79"/>
      <c r="L30" s="82"/>
      <c r="M30" s="85"/>
      <c r="N30" s="88"/>
      <c r="O30" s="91"/>
      <c r="P30" s="38">
        <f>IFERROR(L28/SUM(N28:O30),0)</f>
        <v>0.65054749999999995</v>
      </c>
      <c r="Q30" s="13"/>
    </row>
    <row r="31" spans="1:21" ht="15" hidden="1" customHeight="1" x14ac:dyDescent="0.3">
      <c r="A31" s="54" t="e">
        <f ca="1">K1</f>
        <v>#N/A</v>
      </c>
      <c r="B31" s="60"/>
      <c r="C31" s="60"/>
      <c r="D31" s="60"/>
      <c r="E31" s="60"/>
      <c r="F31" s="60"/>
      <c r="G31" s="60"/>
      <c r="H31" s="60"/>
      <c r="I31" s="60"/>
      <c r="J31" s="60"/>
      <c r="K31" s="57"/>
      <c r="L31" s="80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83">
        <f>1*COUNTIF(B31:K33,"5/0")+1*COUNTIF(B31:K33,"4/1")+1*COUNTIF(B31:K33,"3/2")+1*COUNTIF(B31:K33,"5/-")+0*COUNTIF(B31:K33,"2/3")+0*COUNTIF(B31:K33,"1/4")+0*COUNTIF(B31:K33,"0/5")</f>
        <v>0</v>
      </c>
      <c r="N31" s="86">
        <f>5*COUNTIF(B31:K33,"5/0")+4*COUNTIF(B31:K33,"4/1")+3*COUNTIF(B31:K33,"3/2")+5*COUNTIF(B31:K33,"5/-")+2*COUNTIF(B31:K33,"2/3")+1*COUNTIF(B31:K33,"1/4")+0*COUNTIF(B31:K33,"0/5")</f>
        <v>0</v>
      </c>
      <c r="O31" s="89">
        <f>0*COUNTIF(B31:K33,"5/0")+1*COUNTIF(B31:K33,"4/1")+2*COUNTIF(B31:K33,"3/2")+3*COUNTIF(B31:K33,"2/3")+4*COUNTIF(B31:K33,"1/4")+5*COUNTIF(B31:K33,"0/5")+5*COUNTIF(B31:K33,"-/5")</f>
        <v>0</v>
      </c>
      <c r="P31" s="75">
        <f>RANK(L31,L$4:L$33)</f>
        <v>9</v>
      </c>
      <c r="Q31" s="13"/>
    </row>
    <row r="32" spans="1:21" ht="15" hidden="1" customHeight="1" x14ac:dyDescent="0.3">
      <c r="A32" s="55"/>
      <c r="B32" s="61"/>
      <c r="C32" s="61"/>
      <c r="D32" s="61"/>
      <c r="E32" s="61"/>
      <c r="F32" s="61"/>
      <c r="G32" s="61"/>
      <c r="H32" s="61"/>
      <c r="I32" s="61"/>
      <c r="J32" s="61"/>
      <c r="K32" s="58"/>
      <c r="L32" s="81"/>
      <c r="M32" s="84"/>
      <c r="N32" s="87"/>
      <c r="O32" s="90"/>
      <c r="P32" s="76"/>
      <c r="Q32" s="3"/>
    </row>
    <row r="33" spans="1:17" ht="15" hidden="1" customHeight="1" x14ac:dyDescent="0.3">
      <c r="A33" s="56"/>
      <c r="B33" s="62"/>
      <c r="C33" s="62"/>
      <c r="D33" s="62"/>
      <c r="E33" s="62"/>
      <c r="F33" s="62"/>
      <c r="G33" s="62"/>
      <c r="H33" s="62"/>
      <c r="I33" s="62"/>
      <c r="J33" s="62"/>
      <c r="K33" s="59"/>
      <c r="L33" s="82"/>
      <c r="M33" s="85"/>
      <c r="N33" s="88"/>
      <c r="O33" s="91"/>
      <c r="P33" s="38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 t="s">
        <v>286</v>
      </c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M31:M33"/>
    <mergeCell ref="N28:N30"/>
    <mergeCell ref="O28:O30"/>
    <mergeCell ref="P28:P29"/>
    <mergeCell ref="A31:A33"/>
    <mergeCell ref="B31:B33"/>
    <mergeCell ref="C31:C33"/>
    <mergeCell ref="D31:D33"/>
    <mergeCell ref="E31:E33"/>
    <mergeCell ref="F31:F33"/>
    <mergeCell ref="G31:G33"/>
    <mergeCell ref="H28:H30"/>
    <mergeCell ref="I28:I30"/>
    <mergeCell ref="J28:J30"/>
    <mergeCell ref="K28:K30"/>
    <mergeCell ref="L28:L30"/>
    <mergeCell ref="M28:M30"/>
    <mergeCell ref="N31:N33"/>
    <mergeCell ref="O31:O33"/>
    <mergeCell ref="P31:P32"/>
    <mergeCell ref="H31:H33"/>
    <mergeCell ref="I31:I33"/>
    <mergeCell ref="J31:J33"/>
    <mergeCell ref="K31:K33"/>
    <mergeCell ref="L31:L33"/>
    <mergeCell ref="A28:A30"/>
    <mergeCell ref="B28:B30"/>
    <mergeCell ref="C28:C30"/>
    <mergeCell ref="D28:D30"/>
    <mergeCell ref="E28:E30"/>
    <mergeCell ref="F28:F30"/>
    <mergeCell ref="G28:G30"/>
    <mergeCell ref="H25:H27"/>
    <mergeCell ref="I25:I27"/>
    <mergeCell ref="O22:O24"/>
    <mergeCell ref="P22:P23"/>
    <mergeCell ref="A25:A27"/>
    <mergeCell ref="B25:B27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L22:L24"/>
    <mergeCell ref="M22:M24"/>
    <mergeCell ref="N25:N27"/>
    <mergeCell ref="O25:O27"/>
    <mergeCell ref="P25:P26"/>
    <mergeCell ref="J25:J27"/>
    <mergeCell ref="K25:K27"/>
    <mergeCell ref="L25:L27"/>
    <mergeCell ref="M25:M27"/>
    <mergeCell ref="A22:A24"/>
    <mergeCell ref="B22:B24"/>
    <mergeCell ref="C22:C24"/>
    <mergeCell ref="D22:D24"/>
    <mergeCell ref="E22:E24"/>
    <mergeCell ref="F22:F24"/>
    <mergeCell ref="G22:G24"/>
    <mergeCell ref="H19:H21"/>
    <mergeCell ref="I19:I21"/>
    <mergeCell ref="N16:N18"/>
    <mergeCell ref="C16:C18"/>
    <mergeCell ref="D16:D18"/>
    <mergeCell ref="E16:E18"/>
    <mergeCell ref="F16:F18"/>
    <mergeCell ref="G16:G18"/>
    <mergeCell ref="N22:N24"/>
    <mergeCell ref="O16:O18"/>
    <mergeCell ref="P16:P17"/>
    <mergeCell ref="A19:A21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N19:N21"/>
    <mergeCell ref="O19:O21"/>
    <mergeCell ref="P19:P20"/>
    <mergeCell ref="J19:J21"/>
    <mergeCell ref="K19:K21"/>
    <mergeCell ref="L19:L21"/>
    <mergeCell ref="M19:M21"/>
    <mergeCell ref="A16:A18"/>
    <mergeCell ref="B16:B18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H10:H12"/>
    <mergeCell ref="I10:I12"/>
    <mergeCell ref="J10:J12"/>
    <mergeCell ref="K10:K12"/>
    <mergeCell ref="L10:L12"/>
    <mergeCell ref="M10:M12"/>
    <mergeCell ref="N13:N15"/>
    <mergeCell ref="O13:O15"/>
    <mergeCell ref="P13:P14"/>
    <mergeCell ref="J13:J15"/>
    <mergeCell ref="K13:K15"/>
    <mergeCell ref="L13:L15"/>
    <mergeCell ref="M13:M15"/>
    <mergeCell ref="A10:A12"/>
    <mergeCell ref="B10:B12"/>
    <mergeCell ref="C10:C12"/>
    <mergeCell ref="D10:D12"/>
    <mergeCell ref="E10:E12"/>
    <mergeCell ref="F10:F12"/>
    <mergeCell ref="G10:G12"/>
    <mergeCell ref="H7:H9"/>
    <mergeCell ref="I7:I9"/>
    <mergeCell ref="H13:H15"/>
    <mergeCell ref="I13:I15"/>
    <mergeCell ref="P4:P5"/>
    <mergeCell ref="A7:A9"/>
    <mergeCell ref="B7:B9"/>
    <mergeCell ref="C7:C9"/>
    <mergeCell ref="D7:D9"/>
    <mergeCell ref="E7:E9"/>
    <mergeCell ref="F7:F9"/>
    <mergeCell ref="G7:G9"/>
    <mergeCell ref="H4:H6"/>
    <mergeCell ref="I4:I6"/>
    <mergeCell ref="J4:J6"/>
    <mergeCell ref="K4:K6"/>
    <mergeCell ref="L4:L6"/>
    <mergeCell ref="M4:M6"/>
    <mergeCell ref="N7:N9"/>
    <mergeCell ref="O7:O9"/>
    <mergeCell ref="P7:P8"/>
    <mergeCell ref="J7:J9"/>
    <mergeCell ref="K7:K9"/>
    <mergeCell ref="L7:L9"/>
    <mergeCell ref="M7:M9"/>
    <mergeCell ref="N1:N3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N4:N6"/>
    <mergeCell ref="O4:O6"/>
  </mergeCells>
  <conditionalFormatting sqref="P31 P28 P25 P22 P19 P16 P13 P10 P7 P4">
    <cfRule type="iconSet" priority="1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2" operator="equal">
      <formula>""</formula>
    </cfRule>
    <cfRule type="expression" dxfId="13" priority="3" stopIfTrue="1">
      <formula>OFFSET($A$2,(COLUMN()-1)*3-1,(ROW()+2)/3-1,1,1)&lt;&gt;CONCATENATE(RIGHT(B4,1),MID(B4,2,1),LEFT(B4,1))</formula>
    </cfRule>
    <cfRule type="cellIs" dxfId="12" priority="4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90" zoomScaleNormal="90" workbookViewId="0">
      <selection activeCell="J7" sqref="J7:J9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Csörgő Norbert</v>
      </c>
      <c r="C1" s="54" t="str">
        <f t="shared" ca="1" si="0"/>
        <v>Greguss Csaba</v>
      </c>
      <c r="D1" s="54" t="str">
        <f t="shared" ca="1" si="0"/>
        <v>Horkay Máté</v>
      </c>
      <c r="E1" s="54" t="str">
        <f t="shared" ca="1" si="0"/>
        <v>Lipcsei Árpád</v>
      </c>
      <c r="F1" s="54" t="str">
        <f t="shared" ca="1" si="0"/>
        <v>Pangert Roland</v>
      </c>
      <c r="G1" s="54" t="str">
        <f t="shared" ca="1" si="0"/>
        <v>Sarkadi-Nagy András</v>
      </c>
      <c r="H1" s="54" t="str">
        <f t="shared" ca="1" si="0"/>
        <v>Szili Péter</v>
      </c>
      <c r="I1" s="54" t="str">
        <f t="shared" ca="1" si="0"/>
        <v>T. Szabó Gábor</v>
      </c>
      <c r="J1" s="63" t="str">
        <f t="shared" ca="1" si="0"/>
        <v>Takács Zsolt</v>
      </c>
      <c r="K1" s="66" t="s">
        <v>43</v>
      </c>
      <c r="L1" s="69" t="s">
        <v>74</v>
      </c>
      <c r="M1" s="72" t="s">
        <v>73</v>
      </c>
      <c r="N1" s="48" t="s">
        <v>80</v>
      </c>
      <c r="O1" s="51" t="s">
        <v>196</v>
      </c>
      <c r="P1" s="7"/>
    </row>
    <row r="2" spans="1:21" x14ac:dyDescent="0.25">
      <c r="A2" s="27" t="str">
        <f ca="1">RIGHT(CELL("filename",A1),6)</f>
        <v>D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Csörgő Norbert</v>
      </c>
      <c r="B4" s="57"/>
      <c r="C4" s="60" t="s">
        <v>150</v>
      </c>
      <c r="D4" s="60" t="s">
        <v>146</v>
      </c>
      <c r="E4" s="60" t="s">
        <v>79</v>
      </c>
      <c r="F4" s="60" t="s">
        <v>146</v>
      </c>
      <c r="G4" s="60" t="s">
        <v>78</v>
      </c>
      <c r="H4" s="60" t="s">
        <v>79</v>
      </c>
      <c r="I4" s="60"/>
      <c r="J4" s="77" t="s">
        <v>150</v>
      </c>
      <c r="K4" s="80">
        <f>5*(COUNTIF(B4:J6,"5/0")+COUNTIF(B4:J6,"4/1")+COUNTIF(B4:J6,"3/2")+COUNTIF(B4:J6,"5/-"))+3*COUNTIF(B4:J6,"2/3")+2*COUNTIF(B4:J6,"1/4")+COUNTIF(B4:J6,"0/5")+0.01*L4+0.0001*(M4)</f>
        <v>17.010900000000003</v>
      </c>
      <c r="L4" s="83">
        <f>1*COUNTIF(B4:J6,"5/0")+1*COUNTIF(B4:J6,"4/1")+1*COUNTIF(B4:J6,"3/2")+1*COUNTIF(B4:J6,"5/-")+0*COUNTIF(B4:J6,"2/3")+0*COUNTIF(B4:J6,"1/4")+0*COUNTIF(B4:J6,"0/5")</f>
        <v>1</v>
      </c>
      <c r="M4" s="86">
        <f>5*COUNTIF(B4:J6,"5/0")+4*COUNTIF(B4:J6,"4/1")+3*COUNTIF(B4:J6,"3/2")+5*COUNTIF(B4:J6,"5/-")+2*COUNTIF(B4:J6,"2/3")+1*COUNTIF(B4:J6,"1/4")+0*COUNTIF(B4:J6,"0/5")</f>
        <v>9</v>
      </c>
      <c r="N4" s="89">
        <f>0*COUNTIF(B4:J6,"5/0")+1*COUNTIF(B4:J6,"4/1")+2*COUNTIF(B4:J6,"3/2")+3*COUNTIF(B4:J6,"2/3")+4*COUNTIF(B4:J6,"1/4")+5*COUNTIF(B4:J6,"0/5")+5*COUNTIF(B4:J6,"-/5")</f>
        <v>26</v>
      </c>
      <c r="O4" s="75">
        <f>RANK(K4,K$4:K$30)</f>
        <v>8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0.48602571428571439</v>
      </c>
      <c r="P6" s="13"/>
    </row>
    <row r="7" spans="1:21" x14ac:dyDescent="0.25">
      <c r="A7" s="54" t="str">
        <f ca="1">C1</f>
        <v>Greguss Csaba</v>
      </c>
      <c r="B7" s="60" t="s">
        <v>149</v>
      </c>
      <c r="C7" s="57"/>
      <c r="D7" s="60" t="s">
        <v>79</v>
      </c>
      <c r="E7" s="60"/>
      <c r="F7" s="60" t="s">
        <v>79</v>
      </c>
      <c r="G7" s="60" t="s">
        <v>150</v>
      </c>
      <c r="H7" s="60" t="s">
        <v>150</v>
      </c>
      <c r="I7" s="60"/>
      <c r="J7" s="77" t="s">
        <v>78</v>
      </c>
      <c r="K7" s="80">
        <f t="shared" ref="K7" si="1">5*(COUNTIF(B7:J9,"5/0")+COUNTIF(B7:J9,"4/1")+COUNTIF(B7:J9,"3/2")+COUNTIF(B7:J9,"5/-"))+3*COUNTIF(B7:J9,"2/3")+2*COUNTIF(B7:J9,"1/4")+COUNTIF(B7:J9,"0/5")+0.01*L7+0.0001*(M7)</f>
        <v>20.0213</v>
      </c>
      <c r="L7" s="83">
        <f>1*COUNTIF(B7:J9,"5/0")+1*COUNTIF(B7:J9,"4/1")+1*COUNTIF(B7:J9,"3/2")+1*COUNTIF(B7:J9,"5/-")+0*COUNTIF(B7:J9,"2/3")+0*COUNTIF(B7:J9,"1/4")+0*COUNTIF(B7:J9,"0/5")</f>
        <v>2</v>
      </c>
      <c r="M7" s="86">
        <f>5*COUNTIF(B7:J9,"5/0")+4*COUNTIF(B7:J9,"4/1")+3*COUNTIF(B7:J9,"3/2")+5*COUNTIF(B7:J9,"5/-")+2*COUNTIF(B7:J9,"2/3")+1*COUNTIF(B7:J9,"1/4")+0*COUNTIF(B7:J9,"0/5")</f>
        <v>13</v>
      </c>
      <c r="N7" s="89">
        <f>0*COUNTIF(B7:J9,"5/0")+1*COUNTIF(B7:J9,"4/1")+2*COUNTIF(B7:J9,"3/2")+3*COUNTIF(B7:J9,"2/3")+4*COUNTIF(B7:J9,"1/4")+5*COUNTIF(B7:J9,"0/5")+5*COUNTIF(B7:J9,"-/5")</f>
        <v>17</v>
      </c>
      <c r="O7" s="75">
        <f>RANK(K7,K$4:K$30)</f>
        <v>7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0.66737666666666662</v>
      </c>
      <c r="P9" s="13"/>
      <c r="R9" s="11"/>
    </row>
    <row r="10" spans="1:21" x14ac:dyDescent="0.25">
      <c r="A10" s="54" t="str">
        <f ca="1">D1</f>
        <v>Horkay Máté</v>
      </c>
      <c r="B10" s="60" t="s">
        <v>145</v>
      </c>
      <c r="C10" s="60" t="s">
        <v>78</v>
      </c>
      <c r="D10" s="57"/>
      <c r="E10" s="60" t="s">
        <v>149</v>
      </c>
      <c r="F10" s="60" t="s">
        <v>145</v>
      </c>
      <c r="G10" s="60" t="s">
        <v>78</v>
      </c>
      <c r="H10" s="60" t="s">
        <v>149</v>
      </c>
      <c r="I10" s="60" t="s">
        <v>149</v>
      </c>
      <c r="J10" s="77" t="s">
        <v>149</v>
      </c>
      <c r="K10" s="80">
        <f t="shared" ref="K10" si="2">5*(COUNTIF(B10:J12,"5/0")+COUNTIF(B10:J12,"4/1")+COUNTIF(B10:J12,"3/2")+COUNTIF(B10:J12,"5/-"))+3*COUNTIF(B10:J12,"2/3")+2*COUNTIF(B10:J12,"1/4")+COUNTIF(B10:J12,"0/5")+0.01*L10+0.0001*(M10)</f>
        <v>40.083199999999998</v>
      </c>
      <c r="L10" s="83">
        <f>1*COUNTIF(B10:J12,"5/0")+1*COUNTIF(B10:J12,"4/1")+1*COUNTIF(B10:J12,"3/2")+1*COUNTIF(B10:J12,"5/-")+0*COUNTIF(B10:J12,"2/3")+0*COUNTIF(B10:J12,"1/4")+0*COUNTIF(B10:J12,"0/5")</f>
        <v>8</v>
      </c>
      <c r="M10" s="86">
        <f>5*COUNTIF(B10:J12,"5/0")+4*COUNTIF(B10:J12,"4/1")+3*COUNTIF(B10:J12,"3/2")+5*COUNTIF(B10:J12,"5/-")+2*COUNTIF(B10:J12,"2/3")+1*COUNTIF(B10:J12,"1/4")+0*COUNTIF(B10:J12,"0/5")</f>
        <v>32</v>
      </c>
      <c r="N10" s="89">
        <f>0*COUNTIF(B10:J12,"5/0")+1*COUNTIF(B10:J12,"4/1")+2*COUNTIF(B10:J12,"3/2")+3*COUNTIF(B10:J12,"2/3")+4*COUNTIF(B10:J12,"1/4")+5*COUNTIF(B10:J12,"0/5")+5*COUNTIF(B10:J12,"-/5")</f>
        <v>8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1.0020799999999999</v>
      </c>
      <c r="P12" s="13"/>
    </row>
    <row r="13" spans="1:21" x14ac:dyDescent="0.25">
      <c r="A13" s="54" t="str">
        <f ca="1">E1</f>
        <v>Lipcsei Árpád</v>
      </c>
      <c r="B13" s="60" t="s">
        <v>78</v>
      </c>
      <c r="C13" s="60"/>
      <c r="D13" s="60" t="s">
        <v>150</v>
      </c>
      <c r="E13" s="57"/>
      <c r="F13" s="60" t="s">
        <v>78</v>
      </c>
      <c r="G13" s="60" t="s">
        <v>79</v>
      </c>
      <c r="H13" s="60" t="s">
        <v>79</v>
      </c>
      <c r="I13" s="60" t="s">
        <v>78</v>
      </c>
      <c r="J13" s="77" t="s">
        <v>78</v>
      </c>
      <c r="K13" s="80">
        <f t="shared" ref="K13" si="3">5*(COUNTIF(B13:J15,"5/0")+COUNTIF(B13:J15,"4/1")+COUNTIF(B13:J15,"3/2")+COUNTIF(B13:J15,"5/-"))+3*COUNTIF(B13:J15,"2/3")+2*COUNTIF(B13:J15,"1/4")+COUNTIF(B13:J15,"0/5")+0.01*L13+0.0001*(M13)</f>
        <v>28.041699999999999</v>
      </c>
      <c r="L13" s="83">
        <f>1*COUNTIF(B13:J15,"5/0")+1*COUNTIF(B13:J15,"4/1")+1*COUNTIF(B13:J15,"3/2")+1*COUNTIF(B13:J15,"5/-")+0*COUNTIF(B13:J15,"2/3")+0*COUNTIF(B13:J15,"1/4")+0*COUNTIF(B13:J15,"0/5")</f>
        <v>4</v>
      </c>
      <c r="M13" s="86">
        <f>5*COUNTIF(B13:J15,"5/0")+4*COUNTIF(B13:J15,"4/1")+3*COUNTIF(B13:J15,"3/2")+5*COUNTIF(B13:J15,"5/-")+2*COUNTIF(B13:J15,"2/3")+1*COUNTIF(B13:J15,"1/4")+0*COUNTIF(B13:J15,"0/5")</f>
        <v>17</v>
      </c>
      <c r="N13" s="89">
        <f>0*COUNTIF(B13:J15,"5/0")+1*COUNTIF(B13:J15,"4/1")+2*COUNTIF(B13:J15,"3/2")+3*COUNTIF(B13:J15,"2/3")+4*COUNTIF(B13:J15,"1/4")+5*COUNTIF(B13:J15,"0/5")+5*COUNTIF(B13:J15,"-/5")</f>
        <v>18</v>
      </c>
      <c r="O13" s="75">
        <f>RANK(K13,K$4:K$30)</f>
        <v>5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0.80119142857142855</v>
      </c>
      <c r="P15" s="13"/>
    </row>
    <row r="16" spans="1:21" x14ac:dyDescent="0.25">
      <c r="A16" s="54" t="str">
        <f ca="1">F1</f>
        <v>Pangert Roland</v>
      </c>
      <c r="B16" s="60" t="s">
        <v>145</v>
      </c>
      <c r="C16" s="60" t="s">
        <v>78</v>
      </c>
      <c r="D16" s="60" t="s">
        <v>146</v>
      </c>
      <c r="E16" s="60" t="s">
        <v>79</v>
      </c>
      <c r="F16" s="57"/>
      <c r="G16" s="60" t="s">
        <v>78</v>
      </c>
      <c r="H16" s="60" t="s">
        <v>79</v>
      </c>
      <c r="I16" s="60" t="s">
        <v>78</v>
      </c>
      <c r="J16" s="77" t="s">
        <v>78</v>
      </c>
      <c r="K16" s="80">
        <f t="shared" ref="K16" si="4">5*(COUNTIF(B16:J18,"5/0")+COUNTIF(B16:J18,"4/1")+COUNTIF(B16:J18,"3/2")+COUNTIF(B16:J18,"5/-"))+3*COUNTIF(B16:J18,"2/3")+2*COUNTIF(B16:J18,"1/4")+COUNTIF(B16:J18,"0/5")+0.01*L16+0.0001*(M16)</f>
        <v>32.052099999999996</v>
      </c>
      <c r="L16" s="83">
        <f>1*COUNTIF(B16:J18,"5/0")+1*COUNTIF(B16:J18,"4/1")+1*COUNTIF(B16:J18,"3/2")+1*COUNTIF(B16:J18,"5/-")+0*COUNTIF(B16:J18,"2/3")+0*COUNTIF(B16:J18,"1/4")+0*COUNTIF(B16:J18,"0/5")</f>
        <v>5</v>
      </c>
      <c r="M16" s="86">
        <f>5*COUNTIF(B16:J18,"5/0")+4*COUNTIF(B16:J18,"4/1")+3*COUNTIF(B16:J18,"3/2")+5*COUNTIF(B16:J18,"5/-")+2*COUNTIF(B16:J18,"2/3")+1*COUNTIF(B16:J18,"1/4")+0*COUNTIF(B16:J18,"0/5")</f>
        <v>21</v>
      </c>
      <c r="N16" s="89">
        <f>0*COUNTIF(B16:J18,"5/0")+1*COUNTIF(B16:J18,"4/1")+2*COUNTIF(B16:J18,"3/2")+3*COUNTIF(B16:J18,"2/3")+4*COUNTIF(B16:J18,"1/4")+5*COUNTIF(B16:J18,"0/5")+5*COUNTIF(B16:J18,"-/5")</f>
        <v>19</v>
      </c>
      <c r="O16" s="75">
        <f>RANK(K16,K$4:K$30)</f>
        <v>3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0.80130249999999992</v>
      </c>
      <c r="P18" s="13"/>
    </row>
    <row r="19" spans="1:20" x14ac:dyDescent="0.25">
      <c r="A19" s="54" t="str">
        <f ca="1">G1</f>
        <v>Sarkadi-Nagy András</v>
      </c>
      <c r="B19" s="60" t="s">
        <v>79</v>
      </c>
      <c r="C19" s="60" t="s">
        <v>149</v>
      </c>
      <c r="D19" s="60" t="s">
        <v>79</v>
      </c>
      <c r="E19" s="60" t="s">
        <v>78</v>
      </c>
      <c r="F19" s="60" t="s">
        <v>79</v>
      </c>
      <c r="G19" s="57"/>
      <c r="H19" s="60" t="s">
        <v>145</v>
      </c>
      <c r="I19" s="60"/>
      <c r="J19" s="77" t="s">
        <v>150</v>
      </c>
      <c r="K19" s="80">
        <f t="shared" ref="K19" si="5">5*(COUNTIF(B19:J21,"5/0")+COUNTIF(B19:J21,"4/1")+COUNTIF(B19:J21,"3/2")+COUNTIF(B19:J21,"5/-"))+3*COUNTIF(B19:J21,"2/3")+2*COUNTIF(B19:J21,"1/4")+COUNTIF(B19:J21,"0/5")+0.01*L19+0.0001*(M19)</f>
        <v>26.0319</v>
      </c>
      <c r="L19" s="83">
        <f>1*COUNTIF(B19:J21,"5/0")+1*COUNTIF(B19:J21,"4/1")+1*COUNTIF(B19:J21,"3/2")+1*COUNTIF(B19:J21,"5/-")+0*COUNTIF(B19:J21,"2/3")+0*COUNTIF(B19:J21,"1/4")+0*COUNTIF(B19:J21,"0/5")</f>
        <v>3</v>
      </c>
      <c r="M19" s="86">
        <f>5*COUNTIF(B19:J21,"5/0")+4*COUNTIF(B19:J21,"4/1")+3*COUNTIF(B19:J21,"3/2")+5*COUNTIF(B19:J21,"5/-")+2*COUNTIF(B19:J21,"2/3")+1*COUNTIF(B19:J21,"1/4")+0*COUNTIF(B19:J21,"0/5")</f>
        <v>19</v>
      </c>
      <c r="N19" s="89">
        <f>0*COUNTIF(B19:J21,"5/0")+1*COUNTIF(B19:J21,"4/1")+2*COUNTIF(B19:J21,"3/2")+3*COUNTIF(B19:J21,"2/3")+4*COUNTIF(B19:J21,"1/4")+5*COUNTIF(B19:J21,"0/5")+5*COUNTIF(B19:J21,"-/5")</f>
        <v>16</v>
      </c>
      <c r="O19" s="75">
        <f>RANK(K19,K$4:K$30)</f>
        <v>6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0.74376857142857145</v>
      </c>
      <c r="P21" s="13"/>
    </row>
    <row r="22" spans="1:20" x14ac:dyDescent="0.25">
      <c r="A22" s="54" t="str">
        <f ca="1">H1</f>
        <v>Szili Péter</v>
      </c>
      <c r="B22" s="60" t="s">
        <v>78</v>
      </c>
      <c r="C22" s="60" t="s">
        <v>149</v>
      </c>
      <c r="D22" s="60" t="s">
        <v>150</v>
      </c>
      <c r="E22" s="60" t="s">
        <v>78</v>
      </c>
      <c r="F22" s="60" t="s">
        <v>78</v>
      </c>
      <c r="G22" s="60" t="s">
        <v>146</v>
      </c>
      <c r="H22" s="57"/>
      <c r="I22" s="60" t="s">
        <v>78</v>
      </c>
      <c r="J22" s="77" t="s">
        <v>78</v>
      </c>
      <c r="K22" s="80">
        <f t="shared" ref="K22" si="6">5*(COUNTIF(B22:J24,"5/0")+COUNTIF(B22:J24,"4/1")+COUNTIF(B22:J24,"3/2")+COUNTIF(B22:J24,"5/-"))+3*COUNTIF(B22:J24,"2/3")+2*COUNTIF(B22:J24,"1/4")+COUNTIF(B22:J24,"0/5")+0.01*L22+0.0001*(M22)</f>
        <v>33.062000000000005</v>
      </c>
      <c r="L22" s="83">
        <f>1*COUNTIF(B22:J24,"5/0")+1*COUNTIF(B22:J24,"4/1")+1*COUNTIF(B22:J24,"3/2")+1*COUNTIF(B22:J24,"5/-")+0*COUNTIF(B22:J24,"2/3")+0*COUNTIF(B22:J24,"1/4")+0*COUNTIF(B22:J24,"0/5")</f>
        <v>6</v>
      </c>
      <c r="M22" s="86">
        <f>5*COUNTIF(B22:J24,"5/0")+4*COUNTIF(B22:J24,"4/1")+3*COUNTIF(B22:J24,"3/2")+5*COUNTIF(B22:J24,"5/-")+2*COUNTIF(B22:J24,"2/3")+1*COUNTIF(B22:J24,"1/4")+0*COUNTIF(B22:J24,"0/5")</f>
        <v>20</v>
      </c>
      <c r="N22" s="89">
        <f>0*COUNTIF(B22:J24,"5/0")+1*COUNTIF(B22:J24,"4/1")+2*COUNTIF(B22:J24,"3/2")+3*COUNTIF(B22:J24,"2/3")+4*COUNTIF(B22:J24,"1/4")+5*COUNTIF(B22:J24,"0/5")+5*COUNTIF(B22:J24,"-/5")</f>
        <v>20</v>
      </c>
      <c r="O22" s="75">
        <f>RANK(K22,K$4:K$30)</f>
        <v>2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0.82655000000000012</v>
      </c>
      <c r="P24" s="13"/>
    </row>
    <row r="25" spans="1:20" x14ac:dyDescent="0.25">
      <c r="A25" s="54" t="str">
        <f ca="1">I1</f>
        <v>T. Szabó Gábor</v>
      </c>
      <c r="B25" s="60"/>
      <c r="C25" s="60"/>
      <c r="D25" s="60" t="s">
        <v>150</v>
      </c>
      <c r="E25" s="60" t="s">
        <v>79</v>
      </c>
      <c r="F25" s="60" t="s">
        <v>79</v>
      </c>
      <c r="G25" s="60"/>
      <c r="H25" s="60" t="s">
        <v>79</v>
      </c>
      <c r="I25" s="57"/>
      <c r="J25" s="77" t="s">
        <v>79</v>
      </c>
      <c r="K25" s="80">
        <f t="shared" ref="K25" si="7">5*(COUNTIF(B25:J27,"5/0")+COUNTIF(B25:J27,"4/1")+COUNTIF(B25:J27,"3/2")+COUNTIF(B25:J27,"5/-"))+3*COUNTIF(B25:J27,"2/3")+2*COUNTIF(B25:J27,"1/4")+COUNTIF(B25:J27,"0/5")+0.01*L25+0.0001*(M25)</f>
        <v>14.0009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9</v>
      </c>
      <c r="N25" s="89">
        <f>0*COUNTIF(B25:J27,"5/0")+1*COUNTIF(B25:J27,"4/1")+2*COUNTIF(B25:J27,"3/2")+3*COUNTIF(B25:J27,"2/3")+4*COUNTIF(B25:J27,"1/4")+5*COUNTIF(B25:J27,"0/5")+5*COUNTIF(B25:J27,"-/5")</f>
        <v>16</v>
      </c>
      <c r="O25" s="75">
        <f>RANK(K25,K$4:K$30)</f>
        <v>9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0.56003599999999998</v>
      </c>
      <c r="P27" s="13"/>
    </row>
    <row r="28" spans="1:20" ht="15" customHeight="1" x14ac:dyDescent="0.25">
      <c r="A28" s="54" t="str">
        <f ca="1">J1</f>
        <v>Takács Zsolt</v>
      </c>
      <c r="B28" s="60" t="s">
        <v>149</v>
      </c>
      <c r="C28" s="60" t="s">
        <v>79</v>
      </c>
      <c r="D28" s="60" t="s">
        <v>150</v>
      </c>
      <c r="E28" s="60" t="s">
        <v>79</v>
      </c>
      <c r="F28" s="60" t="s">
        <v>79</v>
      </c>
      <c r="G28" s="60" t="s">
        <v>149</v>
      </c>
      <c r="H28" s="60" t="s">
        <v>79</v>
      </c>
      <c r="I28" s="60" t="s">
        <v>78</v>
      </c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29.032</v>
      </c>
      <c r="L28" s="83">
        <f>1*COUNTIF(B28:J30,"5/0")+1*COUNTIF(B28:J30,"4/1")+1*COUNTIF(B28:J30,"3/2")+1*COUNTIF(B28:J30,"5/-")+0*COUNTIF(B28:J30,"2/3")+0*COUNTIF(B28:J30,"1/4")+0*COUNTIF(B28:J30,"0/5")</f>
        <v>3</v>
      </c>
      <c r="M28" s="86">
        <f>5*COUNTIF(B28:J30,"5/0")+4*COUNTIF(B28:J30,"4/1")+3*COUNTIF(B28:J30,"3/2")+5*COUNTIF(B28:J30,"5/-")+2*COUNTIF(B28:J30,"2/3")+1*COUNTIF(B28:J30,"1/4")+0*COUNTIF(B28:J30,"0/5")</f>
        <v>20</v>
      </c>
      <c r="N28" s="89">
        <f>0*COUNTIF(B28:J30,"5/0")+1*COUNTIF(B28:J30,"4/1")+2*COUNTIF(B28:J30,"3/2")+3*COUNTIF(B28:J30,"2/3")+4*COUNTIF(B28:J30,"1/4")+5*COUNTIF(B28:J30,"0/5")+5*COUNTIF(B28:J30,"-/5")</f>
        <v>20</v>
      </c>
      <c r="O28" s="75">
        <f>RANK(K28,K$4:K$30)</f>
        <v>4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0.7258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90" zoomScaleNormal="90" workbookViewId="0">
      <selection activeCell="H10" sqref="H10:H1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Drozsnyik Dávid</v>
      </c>
      <c r="C1" s="54" t="str">
        <f t="shared" ca="1" si="0"/>
        <v>Farkas Zoltán</v>
      </c>
      <c r="D1" s="54" t="str">
        <f t="shared" ca="1" si="0"/>
        <v>Frischmann Bálint</v>
      </c>
      <c r="E1" s="54" t="str">
        <f t="shared" ca="1" si="0"/>
        <v>Gulcsik Péter</v>
      </c>
      <c r="F1" s="54" t="str">
        <f t="shared" ca="1" si="0"/>
        <v>Keszei Zsolt</v>
      </c>
      <c r="G1" s="54" t="str">
        <f t="shared" ca="1" si="0"/>
        <v>Pásztor Roland</v>
      </c>
      <c r="H1" s="54" t="str">
        <f t="shared" ca="1" si="0"/>
        <v>Puskás Péter</v>
      </c>
      <c r="I1" s="54" t="str">
        <f t="shared" ca="1" si="0"/>
        <v>Sívó Zsolt</v>
      </c>
      <c r="J1" s="63" t="str">
        <f t="shared" ca="1" si="0"/>
        <v>Tibor Z. Petényi</v>
      </c>
      <c r="K1" s="66" t="s">
        <v>43</v>
      </c>
      <c r="L1" s="69" t="s">
        <v>74</v>
      </c>
      <c r="M1" s="72" t="s">
        <v>73</v>
      </c>
      <c r="N1" s="48" t="s">
        <v>80</v>
      </c>
      <c r="O1" s="51" t="s">
        <v>196</v>
      </c>
      <c r="P1" s="7"/>
    </row>
    <row r="2" spans="1:21" x14ac:dyDescent="0.25">
      <c r="A2" s="27" t="str">
        <f ca="1">RIGHT(CELL("filename",A1),6)</f>
        <v>E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9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Drozsnyik Dávid</v>
      </c>
      <c r="B4" s="57"/>
      <c r="C4" s="60"/>
      <c r="D4" s="60"/>
      <c r="E4" s="60" t="s">
        <v>147</v>
      </c>
      <c r="F4" s="60"/>
      <c r="G4" s="60" t="s">
        <v>79</v>
      </c>
      <c r="H4" s="60" t="s">
        <v>78</v>
      </c>
      <c r="I4" s="60" t="s">
        <v>150</v>
      </c>
      <c r="J4" s="77"/>
      <c r="K4" s="80">
        <f>5*(COUNTIF(B4:J6,"5/0")+COUNTIF(B4:J6,"4/1")+COUNTIF(B4:J6,"3/2")+COUNTIF(B4:J6,"5/-"))+3*COUNTIF(B4:J6,"2/3")+2*COUNTIF(B4:J6,"1/4")+COUNTIF(B4:J6,"0/5")+0.01*L4+0.0001*(M4)</f>
        <v>15.021099999999999</v>
      </c>
      <c r="L4" s="83">
        <f>1*COUNTIF(B4:J6,"5/0")+1*COUNTIF(B4:J6,"4/1")+1*COUNTIF(B4:J6,"3/2")+1*COUNTIF(B4:J6,"5/-")+0*COUNTIF(B4:J6,"2/3")+0*COUNTIF(B4:J6,"1/4")+0*COUNTIF(B4:J6,"0/5")</f>
        <v>2</v>
      </c>
      <c r="M4" s="86">
        <f>5*COUNTIF(B4:J6,"5/0")+4*COUNTIF(B4:J6,"4/1")+3*COUNTIF(B4:J6,"3/2")+5*COUNTIF(B4:J6,"5/-")+2*COUNTIF(B4:J6,"2/3")+1*COUNTIF(B4:J6,"1/4")+0*COUNTIF(B4:J6,"0/5")</f>
        <v>11</v>
      </c>
      <c r="N4" s="89">
        <f>0*COUNTIF(B4:J6,"5/0")+1*COUNTIF(B4:J6,"4/1")+2*COUNTIF(B4:J6,"3/2")+3*COUNTIF(B4:J6,"2/3")+4*COUNTIF(B4:J6,"1/4")+5*COUNTIF(B4:J6,"0/5")+5*COUNTIF(B4:J6,"-/5")</f>
        <v>9</v>
      </c>
      <c r="O4" s="75">
        <f>RANK(K4,K$4:K$30)</f>
        <v>7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0.75105499999999992</v>
      </c>
      <c r="P6" s="13"/>
    </row>
    <row r="7" spans="1:21" x14ac:dyDescent="0.25">
      <c r="A7" s="54" t="str">
        <f ca="1">C1</f>
        <v>Farkas Zoltán</v>
      </c>
      <c r="B7" s="60"/>
      <c r="C7" s="57"/>
      <c r="D7" s="60" t="s">
        <v>145</v>
      </c>
      <c r="E7" s="60" t="s">
        <v>147</v>
      </c>
      <c r="F7" s="60" t="s">
        <v>78</v>
      </c>
      <c r="G7" s="60" t="s">
        <v>149</v>
      </c>
      <c r="H7" s="60" t="s">
        <v>79</v>
      </c>
      <c r="I7" s="60" t="s">
        <v>149</v>
      </c>
      <c r="J7" s="77" t="s">
        <v>78</v>
      </c>
      <c r="K7" s="80">
        <f t="shared" ref="K7" si="1">5*(COUNTIF(B7:J9,"5/0")+COUNTIF(B7:J9,"4/1")+COUNTIF(B7:J9,"3/2")+COUNTIF(B7:J9,"5/-"))+3*COUNTIF(B7:J9,"2/3")+2*COUNTIF(B7:J9,"1/4")+COUNTIF(B7:J9,"0/5")+0.01*L7+0.0001*(M7)</f>
        <v>33.062600000000003</v>
      </c>
      <c r="L7" s="83">
        <f>1*COUNTIF(B7:J9,"5/0")+1*COUNTIF(B7:J9,"4/1")+1*COUNTIF(B7:J9,"3/2")+1*COUNTIF(B7:J9,"5/-")+0*COUNTIF(B7:J9,"2/3")+0*COUNTIF(B7:J9,"1/4")+0*COUNTIF(B7:J9,"0/5")</f>
        <v>6</v>
      </c>
      <c r="M7" s="86">
        <f>5*COUNTIF(B7:J9,"5/0")+4*COUNTIF(B7:J9,"4/1")+3*COUNTIF(B7:J9,"3/2")+5*COUNTIF(B7:J9,"5/-")+2*COUNTIF(B7:J9,"2/3")+1*COUNTIF(B7:J9,"1/4")+0*COUNTIF(B7:J9,"0/5")</f>
        <v>26</v>
      </c>
      <c r="N7" s="89">
        <f>0*COUNTIF(B7:J9,"5/0")+1*COUNTIF(B7:J9,"4/1")+2*COUNTIF(B7:J9,"3/2")+3*COUNTIF(B7:J9,"2/3")+4*COUNTIF(B7:J9,"1/4")+5*COUNTIF(B7:J9,"0/5")+5*COUNTIF(B7:J9,"-/5")</f>
        <v>9</v>
      </c>
      <c r="O7" s="75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0.94464571428571442</v>
      </c>
      <c r="P9" s="13"/>
      <c r="R9" s="11"/>
    </row>
    <row r="10" spans="1:21" x14ac:dyDescent="0.25">
      <c r="A10" s="54" t="str">
        <f ca="1">D1</f>
        <v>Frischmann Bálint</v>
      </c>
      <c r="B10" s="60"/>
      <c r="C10" s="60" t="s">
        <v>146</v>
      </c>
      <c r="D10" s="57"/>
      <c r="E10" s="60" t="s">
        <v>147</v>
      </c>
      <c r="F10" s="60"/>
      <c r="G10" s="60"/>
      <c r="H10" s="60" t="s">
        <v>79</v>
      </c>
      <c r="I10" s="60" t="s">
        <v>146</v>
      </c>
      <c r="J10" s="77" t="s">
        <v>146</v>
      </c>
      <c r="K10" s="80">
        <f t="shared" ref="K10" si="2">5*(COUNTIF(B10:J12,"5/0")+COUNTIF(B10:J12,"4/1")+COUNTIF(B10:J12,"3/2")+COUNTIF(B10:J12,"5/-"))+3*COUNTIF(B10:J12,"2/3")+2*COUNTIF(B10:J12,"1/4")+COUNTIF(B10:J12,"0/5")+0.01*L10+0.0001*(M10)</f>
        <v>11.0107</v>
      </c>
      <c r="L10" s="83">
        <f>1*COUNTIF(B10:J12,"5/0")+1*COUNTIF(B10:J12,"4/1")+1*COUNTIF(B10:J12,"3/2")+1*COUNTIF(B10:J12,"5/-")+0*COUNTIF(B10:J12,"2/3")+0*COUNTIF(B10:J12,"1/4")+0*COUNTIF(B10:J12,"0/5")</f>
        <v>1</v>
      </c>
      <c r="M10" s="86">
        <f>5*COUNTIF(B10:J12,"5/0")+4*COUNTIF(B10:J12,"4/1")+3*COUNTIF(B10:J12,"3/2")+5*COUNTIF(B10:J12,"5/-")+2*COUNTIF(B10:J12,"2/3")+1*COUNTIF(B10:J12,"1/4")+0*COUNTIF(B10:J12,"0/5")</f>
        <v>7</v>
      </c>
      <c r="N10" s="89">
        <f>0*COUNTIF(B10:J12,"5/0")+1*COUNTIF(B10:J12,"4/1")+2*COUNTIF(B10:J12,"3/2")+3*COUNTIF(B10:J12,"2/3")+4*COUNTIF(B10:J12,"1/4")+5*COUNTIF(B10:J12,"0/5")+5*COUNTIF(B10:J12,"-/5")</f>
        <v>18</v>
      </c>
      <c r="O10" s="75">
        <f>RANK(K10,K$4:K$30)</f>
        <v>8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0.44042799999999999</v>
      </c>
      <c r="P12" s="13"/>
    </row>
    <row r="13" spans="1:21" x14ac:dyDescent="0.25">
      <c r="A13" s="54" t="str">
        <f ca="1">E1</f>
        <v>Gulcsik Péter</v>
      </c>
      <c r="B13" s="60" t="s">
        <v>148</v>
      </c>
      <c r="C13" s="60" t="s">
        <v>148</v>
      </c>
      <c r="D13" s="60" t="s">
        <v>148</v>
      </c>
      <c r="E13" s="57"/>
      <c r="F13" s="60" t="s">
        <v>148</v>
      </c>
      <c r="G13" s="60" t="s">
        <v>148</v>
      </c>
      <c r="H13" s="60" t="s">
        <v>148</v>
      </c>
      <c r="I13" s="60" t="s">
        <v>148</v>
      </c>
      <c r="J13" s="77" t="s">
        <v>148</v>
      </c>
      <c r="K13" s="80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0</v>
      </c>
      <c r="N13" s="89">
        <f>0*COUNTIF(B13:J15,"5/0")+1*COUNTIF(B13:J15,"4/1")+2*COUNTIF(B13:J15,"3/2")+3*COUNTIF(B13:J15,"2/3")+4*COUNTIF(B13:J15,"1/4")+5*COUNTIF(B13:J15,"0/5")+5*COUNTIF(B13:J15,"-/5")</f>
        <v>40</v>
      </c>
      <c r="O13" s="75">
        <f>RANK(K13,K$4:K$30)</f>
        <v>9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</v>
      </c>
      <c r="P15" s="13"/>
    </row>
    <row r="16" spans="1:21" x14ac:dyDescent="0.25">
      <c r="A16" s="54" t="str">
        <f ca="1">F1</f>
        <v>Keszei Zsolt</v>
      </c>
      <c r="B16" s="60"/>
      <c r="C16" s="60" t="s">
        <v>79</v>
      </c>
      <c r="D16" s="60"/>
      <c r="E16" s="60" t="s">
        <v>147</v>
      </c>
      <c r="F16" s="57"/>
      <c r="G16" s="60" t="s">
        <v>145</v>
      </c>
      <c r="H16" s="60" t="s">
        <v>150</v>
      </c>
      <c r="I16" s="60" t="s">
        <v>78</v>
      </c>
      <c r="J16" s="77" t="s">
        <v>78</v>
      </c>
      <c r="K16" s="80">
        <f t="shared" ref="K16" si="4">5*(COUNTIF(B16:J18,"5/0")+COUNTIF(B16:J18,"4/1")+COUNTIF(B16:J18,"3/2")+COUNTIF(B16:J18,"5/-"))+3*COUNTIF(B16:J18,"2/3")+2*COUNTIF(B16:J18,"1/4")+COUNTIF(B16:J18,"0/5")+0.01*L16+0.0001*(M16)</f>
        <v>25.041899999999998</v>
      </c>
      <c r="L16" s="83">
        <f>1*COUNTIF(B16:J18,"5/0")+1*COUNTIF(B16:J18,"4/1")+1*COUNTIF(B16:J18,"3/2")+1*COUNTIF(B16:J18,"5/-")+0*COUNTIF(B16:J18,"2/3")+0*COUNTIF(B16:J18,"1/4")+0*COUNTIF(B16:J18,"0/5")</f>
        <v>4</v>
      </c>
      <c r="M16" s="86">
        <f>5*COUNTIF(B16:J18,"5/0")+4*COUNTIF(B16:J18,"4/1")+3*COUNTIF(B16:J18,"3/2")+5*COUNTIF(B16:J18,"5/-")+2*COUNTIF(B16:J18,"2/3")+1*COUNTIF(B16:J18,"1/4")+0*COUNTIF(B16:J18,"0/5")</f>
        <v>19</v>
      </c>
      <c r="N16" s="89">
        <f>0*COUNTIF(B16:J18,"5/0")+1*COUNTIF(B16:J18,"4/1")+2*COUNTIF(B16:J18,"3/2")+3*COUNTIF(B16:J18,"2/3")+4*COUNTIF(B16:J18,"1/4")+5*COUNTIF(B16:J18,"0/5")+5*COUNTIF(B16:J18,"-/5")</f>
        <v>11</v>
      </c>
      <c r="O16" s="75">
        <f>RANK(K16,K$4:K$30)</f>
        <v>4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0.83472999999999997</v>
      </c>
      <c r="P18" s="13"/>
    </row>
    <row r="19" spans="1:20" x14ac:dyDescent="0.25">
      <c r="A19" s="54" t="str">
        <f ca="1">G1</f>
        <v>Pásztor Roland</v>
      </c>
      <c r="B19" s="60" t="s">
        <v>78</v>
      </c>
      <c r="C19" s="60" t="s">
        <v>150</v>
      </c>
      <c r="D19" s="60"/>
      <c r="E19" s="60" t="s">
        <v>147</v>
      </c>
      <c r="F19" s="60" t="s">
        <v>146</v>
      </c>
      <c r="G19" s="57"/>
      <c r="H19" s="60" t="s">
        <v>150</v>
      </c>
      <c r="I19" s="60" t="s">
        <v>149</v>
      </c>
      <c r="J19" s="77" t="s">
        <v>146</v>
      </c>
      <c r="K19" s="80">
        <f t="shared" ref="K19" si="5">5*(COUNTIF(B19:J21,"5/0")+COUNTIF(B19:J21,"4/1")+COUNTIF(B19:J21,"3/2")+COUNTIF(B19:J21,"5/-"))+3*COUNTIF(B19:J21,"2/3")+2*COUNTIF(B19:J21,"1/4")+COUNTIF(B19:J21,"0/5")+0.01*L19+0.0001*(M19)</f>
        <v>21.031400000000001</v>
      </c>
      <c r="L19" s="83">
        <f>1*COUNTIF(B19:J21,"5/0")+1*COUNTIF(B19:J21,"4/1")+1*COUNTIF(B19:J21,"3/2")+1*COUNTIF(B19:J21,"5/-")+0*COUNTIF(B19:J21,"2/3")+0*COUNTIF(B19:J21,"1/4")+0*COUNTIF(B19:J21,"0/5")</f>
        <v>3</v>
      </c>
      <c r="M19" s="86">
        <f>5*COUNTIF(B19:J21,"5/0")+4*COUNTIF(B19:J21,"4/1")+3*COUNTIF(B19:J21,"3/2")+5*COUNTIF(B19:J21,"5/-")+2*COUNTIF(B19:J21,"2/3")+1*COUNTIF(B19:J21,"1/4")+0*COUNTIF(B19:J21,"0/5")</f>
        <v>14</v>
      </c>
      <c r="N19" s="89">
        <f>0*COUNTIF(B19:J21,"5/0")+1*COUNTIF(B19:J21,"4/1")+2*COUNTIF(B19:J21,"3/2")+3*COUNTIF(B19:J21,"2/3")+4*COUNTIF(B19:J21,"1/4")+5*COUNTIF(B19:J21,"0/5")+5*COUNTIF(B19:J21,"-/5")</f>
        <v>21</v>
      </c>
      <c r="O19" s="75">
        <f>RANK(K19,K$4:K$30)</f>
        <v>6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0.60089714285714291</v>
      </c>
      <c r="P21" s="13"/>
    </row>
    <row r="22" spans="1:20" x14ac:dyDescent="0.25">
      <c r="A22" s="54" t="str">
        <f ca="1">H1</f>
        <v>Puskás Péter</v>
      </c>
      <c r="B22" s="60" t="s">
        <v>79</v>
      </c>
      <c r="C22" s="60" t="s">
        <v>78</v>
      </c>
      <c r="D22" s="60" t="s">
        <v>78</v>
      </c>
      <c r="E22" s="60" t="s">
        <v>147</v>
      </c>
      <c r="F22" s="60" t="s">
        <v>149</v>
      </c>
      <c r="G22" s="60" t="s">
        <v>149</v>
      </c>
      <c r="H22" s="57"/>
      <c r="I22" s="60"/>
      <c r="J22" s="77" t="s">
        <v>79</v>
      </c>
      <c r="K22" s="80">
        <f t="shared" ref="K22" si="6">5*(COUNTIF(B22:J24,"5/0")+COUNTIF(B22:J24,"4/1")+COUNTIF(B22:J24,"3/2")+COUNTIF(B22:J24,"5/-"))+3*COUNTIF(B22:J24,"2/3")+2*COUNTIF(B22:J24,"1/4")+COUNTIF(B22:J24,"0/5")+0.01*L22+0.0001*(M22)</f>
        <v>31.052300000000002</v>
      </c>
      <c r="L22" s="83">
        <f>1*COUNTIF(B22:J24,"5/0")+1*COUNTIF(B22:J24,"4/1")+1*COUNTIF(B22:J24,"3/2")+1*COUNTIF(B22:J24,"5/-")+0*COUNTIF(B22:J24,"2/3")+0*COUNTIF(B22:J24,"1/4")+0*COUNTIF(B22:J24,"0/5")</f>
        <v>5</v>
      </c>
      <c r="M22" s="86">
        <f>5*COUNTIF(B22:J24,"5/0")+4*COUNTIF(B22:J24,"4/1")+3*COUNTIF(B22:J24,"3/2")+5*COUNTIF(B22:J24,"5/-")+2*COUNTIF(B22:J24,"2/3")+1*COUNTIF(B22:J24,"1/4")+0*COUNTIF(B22:J24,"0/5")</f>
        <v>23</v>
      </c>
      <c r="N22" s="89">
        <f>0*COUNTIF(B22:J24,"5/0")+1*COUNTIF(B22:J24,"4/1")+2*COUNTIF(B22:J24,"3/2")+3*COUNTIF(B22:J24,"2/3")+4*COUNTIF(B22:J24,"1/4")+5*COUNTIF(B22:J24,"0/5")+5*COUNTIF(B22:J24,"-/5")</f>
        <v>12</v>
      </c>
      <c r="O22" s="75">
        <f>RANK(K22,K$4:K$30)</f>
        <v>3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0.88720857142857146</v>
      </c>
      <c r="P24" s="13"/>
    </row>
    <row r="25" spans="1:20" x14ac:dyDescent="0.25">
      <c r="A25" s="54" t="str">
        <f ca="1">I1</f>
        <v>Sívó Zsolt</v>
      </c>
      <c r="B25" s="60" t="s">
        <v>149</v>
      </c>
      <c r="C25" s="60" t="s">
        <v>150</v>
      </c>
      <c r="D25" s="60" t="s">
        <v>145</v>
      </c>
      <c r="E25" s="60" t="s">
        <v>147</v>
      </c>
      <c r="F25" s="60" t="s">
        <v>79</v>
      </c>
      <c r="G25" s="60" t="s">
        <v>150</v>
      </c>
      <c r="H25" s="60"/>
      <c r="I25" s="57"/>
      <c r="J25" s="77" t="s">
        <v>150</v>
      </c>
      <c r="K25" s="80">
        <f t="shared" ref="K25" si="7">5*(COUNTIF(B25:J27,"5/0")+COUNTIF(B25:J27,"4/1")+COUNTIF(B25:J27,"3/2")+COUNTIF(B25:J27,"5/-"))+3*COUNTIF(B25:J27,"2/3")+2*COUNTIF(B25:J27,"1/4")+COUNTIF(B25:J27,"0/5")+0.01*L25+0.0001*(M25)</f>
        <v>24.0319</v>
      </c>
      <c r="L25" s="83">
        <f>1*COUNTIF(B25:J27,"5/0")+1*COUNTIF(B25:J27,"4/1")+1*COUNTIF(B25:J27,"3/2")+1*COUNTIF(B25:J27,"5/-")+0*COUNTIF(B25:J27,"2/3")+0*COUNTIF(B25:J27,"1/4")+0*COUNTIF(B25:J27,"0/5")</f>
        <v>3</v>
      </c>
      <c r="M25" s="86">
        <f>5*COUNTIF(B25:J27,"5/0")+4*COUNTIF(B25:J27,"4/1")+3*COUNTIF(B25:J27,"3/2")+5*COUNTIF(B25:J27,"5/-")+2*COUNTIF(B25:J27,"2/3")+1*COUNTIF(B25:J27,"1/4")+0*COUNTIF(B25:J27,"0/5")</f>
        <v>19</v>
      </c>
      <c r="N25" s="89">
        <f>0*COUNTIF(B25:J27,"5/0")+1*COUNTIF(B25:J27,"4/1")+2*COUNTIF(B25:J27,"3/2")+3*COUNTIF(B25:J27,"2/3")+4*COUNTIF(B25:J27,"1/4")+5*COUNTIF(B25:J27,"0/5")+5*COUNTIF(B25:J27,"-/5")</f>
        <v>16</v>
      </c>
      <c r="O25" s="75">
        <f>RANK(K25,K$4:K$30)</f>
        <v>5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0.68662571428571428</v>
      </c>
      <c r="P27" s="13"/>
    </row>
    <row r="28" spans="1:20" ht="15" customHeight="1" x14ac:dyDescent="0.25">
      <c r="A28" s="54" t="str">
        <f ca="1">J1</f>
        <v>Tibor Z. Petényi</v>
      </c>
      <c r="B28" s="60"/>
      <c r="C28" s="60" t="s">
        <v>79</v>
      </c>
      <c r="D28" s="60" t="s">
        <v>145</v>
      </c>
      <c r="E28" s="60" t="s">
        <v>147</v>
      </c>
      <c r="F28" s="60" t="s">
        <v>79</v>
      </c>
      <c r="G28" s="60" t="s">
        <v>145</v>
      </c>
      <c r="H28" s="60" t="s">
        <v>78</v>
      </c>
      <c r="I28" s="60" t="s">
        <v>149</v>
      </c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31.052600000000002</v>
      </c>
      <c r="L28" s="83">
        <f>1*COUNTIF(B28:J30,"5/0")+1*COUNTIF(B28:J30,"4/1")+1*COUNTIF(B28:J30,"3/2")+1*COUNTIF(B28:J30,"5/-")+0*COUNTIF(B28:J30,"2/3")+0*COUNTIF(B28:J30,"1/4")+0*COUNTIF(B28:J30,"0/5")</f>
        <v>5</v>
      </c>
      <c r="M28" s="86">
        <f>5*COUNTIF(B28:J30,"5/0")+4*COUNTIF(B28:J30,"4/1")+3*COUNTIF(B28:J30,"3/2")+5*COUNTIF(B28:J30,"5/-")+2*COUNTIF(B28:J30,"2/3")+1*COUNTIF(B28:J30,"1/4")+0*COUNTIF(B28:J30,"0/5")</f>
        <v>26</v>
      </c>
      <c r="N28" s="89">
        <f>0*COUNTIF(B28:J30,"5/0")+1*COUNTIF(B28:J30,"4/1")+2*COUNTIF(B28:J30,"3/2")+3*COUNTIF(B28:J30,"2/3")+4*COUNTIF(B28:J30,"1/4")+5*COUNTIF(B28:J30,"0/5")+5*COUNTIF(B28:J30,"-/5")</f>
        <v>9</v>
      </c>
      <c r="O28" s="75">
        <f>RANK(K28,K$4:K$30)</f>
        <v>2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0.88721714285714293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 t="s">
        <v>287</v>
      </c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90" zoomScaleNormal="90" workbookViewId="0">
      <selection activeCell="G16" sqref="G16:G18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54" t="str">
        <f t="shared" ref="B1:J1" ca="1" si="0">VLOOKUP(CONCATENATE(LEFT($A$2,1),COLUMN()-1),nevezettek,3,FALSE)</f>
        <v>Harnos Imre</v>
      </c>
      <c r="C1" s="54" t="str">
        <f t="shared" ca="1" si="0"/>
        <v>Héjja Luca</v>
      </c>
      <c r="D1" s="54" t="str">
        <f t="shared" ca="1" si="0"/>
        <v>Horváth Géza</v>
      </c>
      <c r="E1" s="54" t="str">
        <f t="shared" ca="1" si="0"/>
        <v>Katona Mátyás</v>
      </c>
      <c r="F1" s="54" t="str">
        <f t="shared" ca="1" si="0"/>
        <v>Kneifel Andrea</v>
      </c>
      <c r="G1" s="54" t="str">
        <f t="shared" ca="1" si="0"/>
        <v>Kovács Dániel</v>
      </c>
      <c r="H1" s="54" t="str">
        <f t="shared" ca="1" si="0"/>
        <v>Nagy Dániel</v>
      </c>
      <c r="I1" s="54" t="str">
        <f t="shared" ca="1" si="0"/>
        <v>Sárközy Dezső</v>
      </c>
      <c r="J1" s="63" t="e">
        <f t="shared" ca="1" si="0"/>
        <v>#N/A</v>
      </c>
      <c r="K1" s="66" t="s">
        <v>43</v>
      </c>
      <c r="L1" s="69" t="s">
        <v>74</v>
      </c>
      <c r="M1" s="72" t="s">
        <v>73</v>
      </c>
      <c r="N1" s="48" t="s">
        <v>80</v>
      </c>
      <c r="O1" s="51" t="s">
        <v>196</v>
      </c>
      <c r="P1" s="7"/>
    </row>
    <row r="2" spans="1:21" x14ac:dyDescent="0.25">
      <c r="A2" s="27" t="str">
        <f ca="1">RIGHT(CELL("filename",A1),6)</f>
        <v>F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73"/>
      <c r="N2" s="49"/>
      <c r="O2" s="52"/>
      <c r="P2" s="7"/>
      <c r="Q2" s="29"/>
    </row>
    <row r="3" spans="1:21" x14ac:dyDescent="0.25">
      <c r="A3" s="28">
        <f ca="1">COUNTIF(Elérhetőségek!D:D,LEFT(A2,1))</f>
        <v>8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74"/>
      <c r="N3" s="50"/>
      <c r="O3" s="53"/>
      <c r="P3" s="7"/>
      <c r="Q3" s="30"/>
    </row>
    <row r="4" spans="1:21" ht="15" customHeight="1" x14ac:dyDescent="0.25">
      <c r="A4" s="54" t="str">
        <f ca="1">B1</f>
        <v>Harnos Imre</v>
      </c>
      <c r="B4" s="57"/>
      <c r="C4" s="60"/>
      <c r="D4" s="60" t="s">
        <v>146</v>
      </c>
      <c r="E4" s="60" t="s">
        <v>149</v>
      </c>
      <c r="F4" s="60" t="s">
        <v>79</v>
      </c>
      <c r="G4" s="60" t="s">
        <v>150</v>
      </c>
      <c r="H4" s="60"/>
      <c r="I4" s="60"/>
      <c r="J4" s="77"/>
      <c r="K4" s="80">
        <f>5*(COUNTIF(B4:J6,"5/0")+COUNTIF(B4:J6,"4/1")+COUNTIF(B4:J6,"3/2")+COUNTIF(B4:J6,"5/-"))+3*COUNTIF(B4:J6,"2/3")+2*COUNTIF(B4:J6,"1/4")+COUNTIF(B4:J6,"0/5")+0.01*L4+0.0001*(M4)</f>
        <v>11.0107</v>
      </c>
      <c r="L4" s="83">
        <f>1*COUNTIF(B4:J6,"5/0")+1*COUNTIF(B4:J6,"4/1")+1*COUNTIF(B4:J6,"3/2")+1*COUNTIF(B4:J6,"5/-")+0*COUNTIF(B4:J6,"2/3")+0*COUNTIF(B4:J6,"1/4")+0*COUNTIF(B4:J6,"0/5")</f>
        <v>1</v>
      </c>
      <c r="M4" s="86">
        <f>5*COUNTIF(B4:J6,"5/0")+4*COUNTIF(B4:J6,"4/1")+3*COUNTIF(B4:J6,"3/2")+5*COUNTIF(B4:J6,"5/-")+2*COUNTIF(B4:J6,"2/3")+1*COUNTIF(B4:J6,"1/4")+0*COUNTIF(B4:J6,"0/5")</f>
        <v>7</v>
      </c>
      <c r="N4" s="89">
        <f>0*COUNTIF(B4:J6,"5/0")+1*COUNTIF(B4:J6,"4/1")+2*COUNTIF(B4:J6,"3/2")+3*COUNTIF(B4:J6,"2/3")+4*COUNTIF(B4:J6,"1/4")+5*COUNTIF(B4:J6,"0/5")+5*COUNTIF(B4:J6,"-/5")</f>
        <v>13</v>
      </c>
      <c r="O4" s="75">
        <f>RANK(K4,K$4:K$30)</f>
        <v>4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78"/>
      <c r="K5" s="81"/>
      <c r="L5" s="84"/>
      <c r="M5" s="87"/>
      <c r="N5" s="90"/>
      <c r="O5" s="76"/>
      <c r="P5" s="5"/>
      <c r="T5" s="25"/>
      <c r="U5" s="25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79"/>
      <c r="K6" s="82"/>
      <c r="L6" s="85"/>
      <c r="M6" s="88"/>
      <c r="N6" s="91"/>
      <c r="O6" s="38">
        <f>IFERROR(K4/SUM(M4:N6),0)</f>
        <v>0.550535</v>
      </c>
      <c r="P6" s="13"/>
    </row>
    <row r="7" spans="1:21" x14ac:dyDescent="0.25">
      <c r="A7" s="54" t="str">
        <f ca="1">C1</f>
        <v>Héjja Luca</v>
      </c>
      <c r="B7" s="60"/>
      <c r="C7" s="57"/>
      <c r="D7" s="60"/>
      <c r="E7" s="60"/>
      <c r="F7" s="60" t="s">
        <v>146</v>
      </c>
      <c r="G7" s="60"/>
      <c r="H7" s="60" t="s">
        <v>150</v>
      </c>
      <c r="I7" s="60"/>
      <c r="J7" s="77"/>
      <c r="K7" s="80">
        <f t="shared" ref="K7" si="1">5*(COUNTIF(B7:J9,"5/0")+COUNTIF(B7:J9,"4/1")+COUNTIF(B7:J9,"3/2")+COUNTIF(B7:J9,"5/-"))+3*COUNTIF(B7:J9,"2/3")+2*COUNTIF(B7:J9,"1/4")+COUNTIF(B7:J9,"0/5")+0.01*L7+0.0001*(M7)</f>
        <v>3.0001000000000002</v>
      </c>
      <c r="L7" s="83">
        <f>1*COUNTIF(B7:J9,"5/0")+1*COUNTIF(B7:J9,"4/1")+1*COUNTIF(B7:J9,"3/2")+1*COUNTIF(B7:J9,"5/-")+0*COUNTIF(B7:J9,"2/3")+0*COUNTIF(B7:J9,"1/4")+0*COUNTIF(B7:J9,"0/5")</f>
        <v>0</v>
      </c>
      <c r="M7" s="86">
        <f>5*COUNTIF(B7:J9,"5/0")+4*COUNTIF(B7:J9,"4/1")+3*COUNTIF(B7:J9,"3/2")+5*COUNTIF(B7:J9,"5/-")+2*COUNTIF(B7:J9,"2/3")+1*COUNTIF(B7:J9,"1/4")+0*COUNTIF(B7:J9,"0/5")</f>
        <v>1</v>
      </c>
      <c r="N7" s="89">
        <f>0*COUNTIF(B7:J9,"5/0")+1*COUNTIF(B7:J9,"4/1")+2*COUNTIF(B7:J9,"3/2")+3*COUNTIF(B7:J9,"2/3")+4*COUNTIF(B7:J9,"1/4")+5*COUNTIF(B7:J9,"0/5")+5*COUNTIF(B7:J9,"-/5")</f>
        <v>9</v>
      </c>
      <c r="O7" s="75">
        <f>RANK(K7,K$4:K$30)</f>
        <v>7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78"/>
      <c r="K8" s="81"/>
      <c r="L8" s="84"/>
      <c r="M8" s="87"/>
      <c r="N8" s="90"/>
      <c r="O8" s="76"/>
      <c r="P8" s="3"/>
      <c r="R8" s="6"/>
      <c r="T8" s="25"/>
      <c r="U8" s="25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79"/>
      <c r="K9" s="82"/>
      <c r="L9" s="85"/>
      <c r="M9" s="88"/>
      <c r="N9" s="91"/>
      <c r="O9" s="38">
        <f>IFERROR(K7/SUM(M7:N9),0)</f>
        <v>0.30001</v>
      </c>
      <c r="P9" s="13"/>
      <c r="R9" s="11"/>
    </row>
    <row r="10" spans="1:21" x14ac:dyDescent="0.25">
      <c r="A10" s="54" t="str">
        <f ca="1">D1</f>
        <v>Horváth Géza</v>
      </c>
      <c r="B10" s="60" t="s">
        <v>145</v>
      </c>
      <c r="C10" s="60"/>
      <c r="D10" s="57"/>
      <c r="E10" s="60" t="s">
        <v>145</v>
      </c>
      <c r="F10" s="60" t="s">
        <v>145</v>
      </c>
      <c r="G10" s="60" t="s">
        <v>78</v>
      </c>
      <c r="H10" s="60"/>
      <c r="I10" s="60"/>
      <c r="J10" s="77"/>
      <c r="K10" s="80">
        <f t="shared" ref="K10" si="2">5*(COUNTIF(B10:J12,"5/0")+COUNTIF(B10:J12,"4/1")+COUNTIF(B10:J12,"3/2")+COUNTIF(B10:J12,"5/-"))+3*COUNTIF(B10:J12,"2/3")+2*COUNTIF(B10:J12,"1/4")+COUNTIF(B10:J12,"0/5")+0.01*L10+0.0001*(M10)</f>
        <v>20.041799999999999</v>
      </c>
      <c r="L10" s="83">
        <f>1*COUNTIF(B10:J12,"5/0")+1*COUNTIF(B10:J12,"4/1")+1*COUNTIF(B10:J12,"3/2")+1*COUNTIF(B10:J12,"5/-")+0*COUNTIF(B10:J12,"2/3")+0*COUNTIF(B10:J12,"1/4")+0*COUNTIF(B10:J12,"0/5")</f>
        <v>4</v>
      </c>
      <c r="M10" s="86">
        <f>5*COUNTIF(B10:J12,"5/0")+4*COUNTIF(B10:J12,"4/1")+3*COUNTIF(B10:J12,"3/2")+5*COUNTIF(B10:J12,"5/-")+2*COUNTIF(B10:J12,"2/3")+1*COUNTIF(B10:J12,"1/4")+0*COUNTIF(B10:J12,"0/5")</f>
        <v>18</v>
      </c>
      <c r="N10" s="89">
        <f>0*COUNTIF(B10:J12,"5/0")+1*COUNTIF(B10:J12,"4/1")+2*COUNTIF(B10:J12,"3/2")+3*COUNTIF(B10:J12,"2/3")+4*COUNTIF(B10:J12,"1/4")+5*COUNTIF(B10:J12,"0/5")+5*COUNTIF(B10:J12,"-/5")</f>
        <v>2</v>
      </c>
      <c r="O10" s="75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78"/>
      <c r="K11" s="81"/>
      <c r="L11" s="84"/>
      <c r="M11" s="87"/>
      <c r="N11" s="90"/>
      <c r="O11" s="76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79"/>
      <c r="K12" s="82"/>
      <c r="L12" s="85"/>
      <c r="M12" s="88"/>
      <c r="N12" s="91"/>
      <c r="O12" s="38">
        <f>IFERROR(K10/SUM(M10:N12),0)</f>
        <v>1.0020899999999999</v>
      </c>
      <c r="P12" s="13"/>
    </row>
    <row r="13" spans="1:21" x14ac:dyDescent="0.25">
      <c r="A13" s="54" t="str">
        <f ca="1">E1</f>
        <v>Katona Mátyás</v>
      </c>
      <c r="B13" s="60" t="s">
        <v>150</v>
      </c>
      <c r="C13" s="60"/>
      <c r="D13" s="60" t="s">
        <v>146</v>
      </c>
      <c r="E13" s="57"/>
      <c r="F13" s="60"/>
      <c r="G13" s="60" t="s">
        <v>79</v>
      </c>
      <c r="H13" s="60"/>
      <c r="I13" s="60"/>
      <c r="J13" s="77"/>
      <c r="K13" s="80">
        <f t="shared" ref="K13" si="3">5*(COUNTIF(B13:J15,"5/0")+COUNTIF(B13:J15,"4/1")+COUNTIF(B13:J15,"3/2")+COUNTIF(B13:J15,"5/-"))+3*COUNTIF(B13:J15,"2/3")+2*COUNTIF(B13:J15,"1/4")+COUNTIF(B13:J15,"0/5")+0.01*L13+0.0001*(M13)</f>
        <v>6.0003000000000002</v>
      </c>
      <c r="L13" s="83">
        <f>1*COUNTIF(B13:J15,"5/0")+1*COUNTIF(B13:J15,"4/1")+1*COUNTIF(B13:J15,"3/2")+1*COUNTIF(B13:J15,"5/-")+0*COUNTIF(B13:J15,"2/3")+0*COUNTIF(B13:J15,"1/4")+0*COUNTIF(B13:J15,"0/5")</f>
        <v>0</v>
      </c>
      <c r="M13" s="86">
        <f>5*COUNTIF(B13:J15,"5/0")+4*COUNTIF(B13:J15,"4/1")+3*COUNTIF(B13:J15,"3/2")+5*COUNTIF(B13:J15,"5/-")+2*COUNTIF(B13:J15,"2/3")+1*COUNTIF(B13:J15,"1/4")+0*COUNTIF(B13:J15,"0/5")</f>
        <v>3</v>
      </c>
      <c r="N13" s="89">
        <f>0*COUNTIF(B13:J15,"5/0")+1*COUNTIF(B13:J15,"4/1")+2*COUNTIF(B13:J15,"3/2")+3*COUNTIF(B13:J15,"2/3")+4*COUNTIF(B13:J15,"1/4")+5*COUNTIF(B13:J15,"0/5")+5*COUNTIF(B13:J15,"-/5")</f>
        <v>12</v>
      </c>
      <c r="O13" s="75">
        <f>RANK(K13,K$4:K$30)</f>
        <v>5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78"/>
      <c r="K14" s="81"/>
      <c r="L14" s="84"/>
      <c r="M14" s="87"/>
      <c r="N14" s="90"/>
      <c r="O14" s="76"/>
      <c r="P14" s="5"/>
      <c r="R14" s="9"/>
      <c r="T14" s="25"/>
      <c r="U14" s="25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79"/>
      <c r="K15" s="82"/>
      <c r="L15" s="85"/>
      <c r="M15" s="88"/>
      <c r="N15" s="91"/>
      <c r="O15" s="38">
        <f>IFERROR(K13/SUM(M13:N15),0)</f>
        <v>0.40001999999999999</v>
      </c>
      <c r="P15" s="13"/>
    </row>
    <row r="16" spans="1:21" x14ac:dyDescent="0.25">
      <c r="A16" s="54" t="str">
        <f ca="1">F1</f>
        <v>Kneifel Andrea</v>
      </c>
      <c r="B16" s="60" t="s">
        <v>78</v>
      </c>
      <c r="C16" s="60" t="s">
        <v>145</v>
      </c>
      <c r="D16" s="60" t="s">
        <v>146</v>
      </c>
      <c r="E16" s="60"/>
      <c r="F16" s="57"/>
      <c r="G16" s="60" t="s">
        <v>79</v>
      </c>
      <c r="H16" s="60"/>
      <c r="I16" s="60"/>
      <c r="J16" s="77"/>
      <c r="K16" s="80">
        <f t="shared" ref="K16" si="4">5*(COUNTIF(B16:J18,"5/0")+COUNTIF(B16:J18,"4/1")+COUNTIF(B16:J18,"3/2")+COUNTIF(B16:J18,"5/-"))+3*COUNTIF(B16:J18,"2/3")+2*COUNTIF(B16:J18,"1/4")+COUNTIF(B16:J18,"0/5")+0.01*L16+0.0001*(M16)</f>
        <v>14.020999999999999</v>
      </c>
      <c r="L16" s="83">
        <f>1*COUNTIF(B16:J18,"5/0")+1*COUNTIF(B16:J18,"4/1")+1*COUNTIF(B16:J18,"3/2")+1*COUNTIF(B16:J18,"5/-")+0*COUNTIF(B16:J18,"2/3")+0*COUNTIF(B16:J18,"1/4")+0*COUNTIF(B16:J18,"0/5")</f>
        <v>2</v>
      </c>
      <c r="M16" s="86">
        <f>5*COUNTIF(B16:J18,"5/0")+4*COUNTIF(B16:J18,"4/1")+3*COUNTIF(B16:J18,"3/2")+5*COUNTIF(B16:J18,"5/-")+2*COUNTIF(B16:J18,"2/3")+1*COUNTIF(B16:J18,"1/4")+0*COUNTIF(B16:J18,"0/5")</f>
        <v>10</v>
      </c>
      <c r="N16" s="89">
        <f>0*COUNTIF(B16:J18,"5/0")+1*COUNTIF(B16:J18,"4/1")+2*COUNTIF(B16:J18,"3/2")+3*COUNTIF(B16:J18,"2/3")+4*COUNTIF(B16:J18,"1/4")+5*COUNTIF(B16:J18,"0/5")+5*COUNTIF(B16:J18,"-/5")</f>
        <v>10</v>
      </c>
      <c r="O16" s="75">
        <f>RANK(K16,K$4:K$30)</f>
        <v>3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78"/>
      <c r="K17" s="81"/>
      <c r="L17" s="84"/>
      <c r="M17" s="87"/>
      <c r="N17" s="90"/>
      <c r="O17" s="76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79"/>
      <c r="K18" s="82"/>
      <c r="L18" s="85"/>
      <c r="M18" s="88"/>
      <c r="N18" s="91"/>
      <c r="O18" s="38">
        <f>IFERROR(K16/SUM(M16:N18),0)</f>
        <v>0.70104999999999995</v>
      </c>
      <c r="P18" s="13"/>
    </row>
    <row r="19" spans="1:20" x14ac:dyDescent="0.25">
      <c r="A19" s="54" t="str">
        <f ca="1">G1</f>
        <v>Kovács Dániel</v>
      </c>
      <c r="B19" s="60" t="s">
        <v>149</v>
      </c>
      <c r="C19" s="60"/>
      <c r="D19" s="60" t="s">
        <v>79</v>
      </c>
      <c r="E19" s="60" t="s">
        <v>78</v>
      </c>
      <c r="F19" s="60" t="s">
        <v>78</v>
      </c>
      <c r="G19" s="57"/>
      <c r="H19" s="60"/>
      <c r="I19" s="60"/>
      <c r="J19" s="77"/>
      <c r="K19" s="80">
        <f t="shared" ref="K19" si="5">5*(COUNTIF(B19:J21,"5/0")+COUNTIF(B19:J21,"4/1")+COUNTIF(B19:J21,"3/2")+COUNTIF(B19:J21,"5/-"))+3*COUNTIF(B19:J21,"2/3")+2*COUNTIF(B19:J21,"1/4")+COUNTIF(B19:J21,"0/5")+0.01*L19+0.0001*(M19)</f>
        <v>18.031200000000002</v>
      </c>
      <c r="L19" s="83">
        <f>1*COUNTIF(B19:J21,"5/0")+1*COUNTIF(B19:J21,"4/1")+1*COUNTIF(B19:J21,"3/2")+1*COUNTIF(B19:J21,"5/-")+0*COUNTIF(B19:J21,"2/3")+0*COUNTIF(B19:J21,"1/4")+0*COUNTIF(B19:J21,"0/5")</f>
        <v>3</v>
      </c>
      <c r="M19" s="86">
        <f>5*COUNTIF(B19:J21,"5/0")+4*COUNTIF(B19:J21,"4/1")+3*COUNTIF(B19:J21,"3/2")+5*COUNTIF(B19:J21,"5/-")+2*COUNTIF(B19:J21,"2/3")+1*COUNTIF(B19:J21,"1/4")+0*COUNTIF(B19:J21,"0/5")</f>
        <v>12</v>
      </c>
      <c r="N19" s="89">
        <f>0*COUNTIF(B19:J21,"5/0")+1*COUNTIF(B19:J21,"4/1")+2*COUNTIF(B19:J21,"3/2")+3*COUNTIF(B19:J21,"2/3")+4*COUNTIF(B19:J21,"1/4")+5*COUNTIF(B19:J21,"0/5")+5*COUNTIF(B19:J21,"-/5")</f>
        <v>8</v>
      </c>
      <c r="O19" s="75">
        <f>RANK(K19,K$4:K$30)</f>
        <v>2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78"/>
      <c r="K20" s="81"/>
      <c r="L20" s="84"/>
      <c r="M20" s="87"/>
      <c r="N20" s="90"/>
      <c r="O20" s="76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79"/>
      <c r="K21" s="82"/>
      <c r="L21" s="85"/>
      <c r="M21" s="88"/>
      <c r="N21" s="91"/>
      <c r="O21" s="38">
        <f>IFERROR(K19/SUM(M19:N21),0)</f>
        <v>0.90156000000000014</v>
      </c>
      <c r="P21" s="13"/>
    </row>
    <row r="22" spans="1:20" x14ac:dyDescent="0.25">
      <c r="A22" s="54" t="str">
        <f ca="1">H1</f>
        <v>Nagy Dániel</v>
      </c>
      <c r="B22" s="60"/>
      <c r="C22" s="60" t="s">
        <v>149</v>
      </c>
      <c r="D22" s="60"/>
      <c r="E22" s="60"/>
      <c r="F22" s="60"/>
      <c r="G22" s="60"/>
      <c r="H22" s="57"/>
      <c r="I22" s="60"/>
      <c r="J22" s="77"/>
      <c r="K22" s="80">
        <f t="shared" ref="K22" si="6">5*(COUNTIF(B22:J24,"5/0")+COUNTIF(B22:J24,"4/1")+COUNTIF(B22:J24,"3/2")+COUNTIF(B22:J24,"5/-"))+3*COUNTIF(B22:J24,"2/3")+2*COUNTIF(B22:J24,"1/4")+COUNTIF(B22:J24,"0/5")+0.01*L22+0.0001*(M22)</f>
        <v>5.0103999999999997</v>
      </c>
      <c r="L22" s="83">
        <f>1*COUNTIF(B22:J24,"5/0")+1*COUNTIF(B22:J24,"4/1")+1*COUNTIF(B22:J24,"3/2")+1*COUNTIF(B22:J24,"5/-")+0*COUNTIF(B22:J24,"2/3")+0*COUNTIF(B22:J24,"1/4")+0*COUNTIF(B22:J24,"0/5")</f>
        <v>1</v>
      </c>
      <c r="M22" s="86">
        <f>5*COUNTIF(B22:J24,"5/0")+4*COUNTIF(B22:J24,"4/1")+3*COUNTIF(B22:J24,"3/2")+5*COUNTIF(B22:J24,"5/-")+2*COUNTIF(B22:J24,"2/3")+1*COUNTIF(B22:J24,"1/4")+0*COUNTIF(B22:J24,"0/5")</f>
        <v>4</v>
      </c>
      <c r="N22" s="89">
        <f>0*COUNTIF(B22:J24,"5/0")+1*COUNTIF(B22:J24,"4/1")+2*COUNTIF(B22:J24,"3/2")+3*COUNTIF(B22:J24,"2/3")+4*COUNTIF(B22:J24,"1/4")+5*COUNTIF(B22:J24,"0/5")+5*COUNTIF(B22:J24,"-/5")</f>
        <v>1</v>
      </c>
      <c r="O22" s="75">
        <f>RANK(K22,K$4:K$30)</f>
        <v>6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78"/>
      <c r="K23" s="81"/>
      <c r="L23" s="84"/>
      <c r="M23" s="87"/>
      <c r="N23" s="90"/>
      <c r="O23" s="76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79"/>
      <c r="K24" s="82"/>
      <c r="L24" s="85"/>
      <c r="M24" s="88"/>
      <c r="N24" s="91"/>
      <c r="O24" s="38">
        <f>IFERROR(K22/SUM(M22:N24),0)</f>
        <v>1.0020799999999999</v>
      </c>
      <c r="P24" s="13"/>
    </row>
    <row r="25" spans="1:20" x14ac:dyDescent="0.25">
      <c r="A25" s="54" t="str">
        <f ca="1">I1</f>
        <v>Sárközy Dezső</v>
      </c>
      <c r="B25" s="60"/>
      <c r="C25" s="60"/>
      <c r="D25" s="60"/>
      <c r="E25" s="60"/>
      <c r="F25" s="60"/>
      <c r="G25" s="60"/>
      <c r="H25" s="60"/>
      <c r="I25" s="57"/>
      <c r="J25" s="77"/>
      <c r="K25" s="80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3">
        <f>1*COUNTIF(B25:J27,"5/0")+1*COUNTIF(B25:J27,"4/1")+1*COUNTIF(B25:J27,"3/2")+1*COUNTIF(B25:J27,"5/-")+0*COUNTIF(B25:J27,"2/3")+0*COUNTIF(B25:J27,"1/4")+0*COUNTIF(B25:J27,"0/5")</f>
        <v>0</v>
      </c>
      <c r="M25" s="86">
        <f>5*COUNTIF(B25:J27,"5/0")+4*COUNTIF(B25:J27,"4/1")+3*COUNTIF(B25:J27,"3/2")+5*COUNTIF(B25:J27,"5/-")+2*COUNTIF(B25:J27,"2/3")+1*COUNTIF(B25:J27,"1/4")+0*COUNTIF(B25:J27,"0/5")</f>
        <v>0</v>
      </c>
      <c r="N25" s="89">
        <f>0*COUNTIF(B25:J27,"5/0")+1*COUNTIF(B25:J27,"4/1")+2*COUNTIF(B25:J27,"3/2")+3*COUNTIF(B25:J27,"2/3")+4*COUNTIF(B25:J27,"1/4")+5*COUNTIF(B25:J27,"0/5")+5*COUNTIF(B25:J27,"-/5")</f>
        <v>0</v>
      </c>
      <c r="O25" s="75">
        <f>RANK(K25,K$4:K$30)</f>
        <v>8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78"/>
      <c r="K26" s="81"/>
      <c r="L26" s="84"/>
      <c r="M26" s="87"/>
      <c r="N26" s="90"/>
      <c r="O26" s="76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79"/>
      <c r="K27" s="82"/>
      <c r="L27" s="85"/>
      <c r="M27" s="88"/>
      <c r="N27" s="91"/>
      <c r="O27" s="38">
        <f>IFERROR(K25/SUM(M25:N27),0)</f>
        <v>0</v>
      </c>
      <c r="P27" s="13"/>
    </row>
    <row r="28" spans="1:20" ht="15" hidden="1" customHeight="1" x14ac:dyDescent="0.3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3">
        <f>1*COUNTIF(B28:J30,"5/0")+1*COUNTIF(B28:J30,"4/1")+1*COUNTIF(B28:J30,"3/2")+1*COUNTIF(B28:J30,"5/-")+0*COUNTIF(B28:J30,"2/3")+0*COUNTIF(B28:J30,"1/4")+0*COUNTIF(B28:J30,"0/5")</f>
        <v>0</v>
      </c>
      <c r="M28" s="86">
        <f>5*COUNTIF(B28:J30,"5/0")+4*COUNTIF(B28:J30,"4/1")+3*COUNTIF(B28:J30,"3/2")+5*COUNTIF(B28:J30,"5/-")+2*COUNTIF(B28:J30,"2/3")+1*COUNTIF(B28:J30,"1/4")+0*COUNTIF(B28:J30,"0/5")</f>
        <v>0</v>
      </c>
      <c r="N28" s="89">
        <f>0*COUNTIF(B28:J30,"5/0")+1*COUNTIF(B28:J30,"4/1")+2*COUNTIF(B28:J30,"3/2")+3*COUNTIF(B28:J30,"2/3")+4*COUNTIF(B28:J30,"1/4")+5*COUNTIF(B28:J30,"0/5")+5*COUNTIF(B28:J30,"-/5")</f>
        <v>0</v>
      </c>
      <c r="O28" s="75">
        <f>RANK(K28,K$4:K$30)</f>
        <v>8</v>
      </c>
      <c r="P28" s="13"/>
    </row>
    <row r="29" spans="1:20" ht="15" hidden="1" customHeight="1" x14ac:dyDescent="0.3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90"/>
      <c r="O29" s="76"/>
      <c r="P29" s="3"/>
    </row>
    <row r="30" spans="1:20" ht="15" hidden="1" customHeight="1" x14ac:dyDescent="0.3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91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 t="s">
        <v>285</v>
      </c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59.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2019-09-05T09:04:15Z</cp:lastPrinted>
  <dcterms:created xsi:type="dcterms:W3CDTF">2009-08-27T11:19:53Z</dcterms:created>
  <dcterms:modified xsi:type="dcterms:W3CDTF">2019-11-06T09:28:38Z</dcterms:modified>
</cp:coreProperties>
</file>